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1140" windowWidth="21405" windowHeight="116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<sst xmlns="http://schemas.openxmlformats.org/spreadsheetml/2006/main" count="4323" uniqueCount="1005">
  <si>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</si>
  <si>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</si>
  <si>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</si>
  <si>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</si>
  <si>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</si>
  <si>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</si>
  <si>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</si>
  <si>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</si>
  <si>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</si>
  <si>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</si>
  <si>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</si>
  <si>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</si>
  <si>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</si>
  <si>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</si>
  <si>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</si>
  <si>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</si>
  <si>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</si>
  <si>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</si>
  <si>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</si>
  <si>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</si>
  <si>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</si>
  <si>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</si>
  <si>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</si>
  <si>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</si>
  <si>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</si>
  <si>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</si>
  <si>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</si>
  <si>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</si>
  <si>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</si>
  <si>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</si>
  <si>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</si>
  <si>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</si>
  <si>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</si>
  <si>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</si>
  <si>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</si>
  <si>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</si>
  <si>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</si>
  <si>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</si>
  <si>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</si>
  <si>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</si>
  <si>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</si>
  <si>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</si>
  <si>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</si>
  <si>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</si>
  <si>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</si>
  <si>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</si>
  <si>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</si>
  <si>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</si>
  <si>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</si>
  <si>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</si>
  <si>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</si>
  <si>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</si>
  <si>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</si>
  <si>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</si>
  <si>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</si>
  <si>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</si>
  <si>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</si>
  <si>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</si>
  <si>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</si>
  <si>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</si>
  <si>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</si>
  <si>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</si>
  <si>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</si>
  <si>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</si>
  <si>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</si>
  <si>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</si>
  <si>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</si>
  <si>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</si>
  <si>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</si>
  <si>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</si>
  <si>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</si>
  <si>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</si>
  <si>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</si>
  <si>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</si>
  <si>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</si>
  <si>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</si>
  <si>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</si>
  <si>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</si>
  <si>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</si>
  <si>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</si>
  <si>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</si>
  <si>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</si>
  <si>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</si>
  <si>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</si>
  <si>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</si>
  <si>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</si>
  <si>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</si>
  <si>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</si>
  <si>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</si>
  <si>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</si>
  <si>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</si>
  <si>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</si>
  <si>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</si>
  <si>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</si>
  <si>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</si>
  <si>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</si>
  <si>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</si>
  <si>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</si>
  <si>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</si>
  <si>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</si>
  <si>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</si>
  <si>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</si>
  <si>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</si>
  <si>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</si>
  <si>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</si>
  <si>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</si>
  <si>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</si>
  <si>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</si>
  <si>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</si>
  <si>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</si>
  <si>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</si>
  <si>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</si>
  <si>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</si>
  <si>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</si>
  <si>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</si>
  <si>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</si>
  <si>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</si>
  <si>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</si>
  <si>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</si>
  <si>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</si>
  <si>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</si>
  <si>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</si>
  <si>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</si>
  <si>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</si>
  <si>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</si>
  <si>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</si>
  <si>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</si>
  <si>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</si>
  <si>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</si>
  <si>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</si>
  <si>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</si>
  <si>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</si>
  <si>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</si>
  <si>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</si>
  <si>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</si>
  <si>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</si>
  <si>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</si>
  <si>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</si>
  <si>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</si>
  <si>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</si>
  <si>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</si>
  <si>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</si>
  <si>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</si>
  <si>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</si>
  <si>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</si>
  <si>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</si>
  <si>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</si>
  <si>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</si>
  <si>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</si>
  <si>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</si>
  <si>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</si>
  <si>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</si>
  <si>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</si>
  <si>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</si>
  <si>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</si>
  <si>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</si>
  <si>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</si>
  <si>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</si>
  <si>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</si>
  <si>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</si>
  <si>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</si>
  <si>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</si>
  <si>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</si>
  <si>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</si>
  <si>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</si>
  <si>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</si>
  <si>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</si>
  <si>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</si>
  <si>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</si>
  <si>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</si>
  <si>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</si>
  <si>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</si>
  <si>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</si>
  <si>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</si>
  <si>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</si>
  <si>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</si>
  <si>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</si>
  <si>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</si>
  <si>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</si>
  <si>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</si>
  <si>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</si>
  <si>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</si>
  <si>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</si>
  <si>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</si>
  <si>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</si>
  <si>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</si>
  <si>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</si>
  <si>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</si>
  <si>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</si>
  <si>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</si>
  <si>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</si>
  <si>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</si>
  <si>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</si>
  <si>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</si>
  <si>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</si>
  <si>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</si>
  <si>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</si>
  <si>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</si>
  <si>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</si>
  <si>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</si>
  <si>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</si>
  <si>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</si>
  <si>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</si>
  <si>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</si>
  <si>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</si>
  <si>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</si>
  <si>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</si>
  <si>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</si>
  <si>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</si>
  <si>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</si>
  <si>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</si>
  <si>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</si>
  <si>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</si>
  <si>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</si>
  <si>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</si>
  <si>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</si>
  <si>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</si>
  <si>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</si>
  <si>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</si>
  <si>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</si>
  <si>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</si>
  <si>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</si>
  <si>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</si>
  <si>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</si>
  <si>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</si>
  <si>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</si>
  <si>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</si>
  <si>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</si>
  <si>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</si>
  <si>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</si>
  <si>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</si>
  <si>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</si>
  <si>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</si>
  <si>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</si>
  <si>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</si>
  <si>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</si>
  <si>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</si>
  <si>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</si>
  <si>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</si>
  <si>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</si>
  <si>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</si>
  <si>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</si>
  <si>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</si>
  <si>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</si>
  <si>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</si>
  <si>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</si>
  <si>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</si>
  <si>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</si>
  <si>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</si>
  <si>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</si>
  <si>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</si>
  <si>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</si>
  <si>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</si>
  <si>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</si>
  <si>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</si>
  <si>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</si>
  <si>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</si>
  <si>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</si>
  <si>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</si>
  <si>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</si>
  <si>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</si>
  <si>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</si>
  <si>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</si>
  <si>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</si>
  <si>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</si>
  <si>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</si>
  <si>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</si>
  <si>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</si>
  <si>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</si>
  <si>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</si>
  <si>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</si>
  <si>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</si>
  <si>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</si>
  <si>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</si>
  <si>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</si>
  <si>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</si>
  <si>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</si>
  <si>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</si>
  <si>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</si>
  <si>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</si>
  <si>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</si>
  <si>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</si>
  <si>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</si>
  <si>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</si>
  <si>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</si>
  <si>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</si>
  <si>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</si>
  <si>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</si>
  <si>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</si>
  <si>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</si>
  <si>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</si>
  <si>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</si>
  <si>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</si>
  <si>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</si>
  <si>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</si>
  <si>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</si>
  <si>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</si>
  <si>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</si>
  <si>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</si>
  <si>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</si>
  <si>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</si>
  <si>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</si>
  <si>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</si>
  <si>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</si>
  <si>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</si>
  <si>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</si>
  <si>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</si>
  <si>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</si>
  <si>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</si>
  <si>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</si>
  <si>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</si>
  <si>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</si>
  <si>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</si>
  <si>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</si>
  <si>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</si>
  <si>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</si>
  <si>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</si>
  <si>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</si>
  <si>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</si>
  <si>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</si>
  <si>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</si>
  <si>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</si>
  <si>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</si>
  <si>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</si>
  <si>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</si>
  <si>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</si>
  <si>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</si>
  <si>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</si>
  <si>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</si>
  <si>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</si>
  <si>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</si>
  <si>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</si>
  <si>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</si>
  <si>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</si>
  <si>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</si>
  <si>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</si>
  <si>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</si>
  <si>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</si>
  <si>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</si>
  <si>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</si>
  <si>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</si>
  <si>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</si>
  <si>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</si>
  <si>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</si>
  <si>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</si>
  <si>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</si>
  <si>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</si>
  <si>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</si>
  <si>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</si>
  <si>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</si>
  <si>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</si>
  <si>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</si>
  <si>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</si>
  <si>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</si>
  <si>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</si>
  <si>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</si>
  <si>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</si>
  <si>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</si>
  <si>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</si>
  <si>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</si>
  <si>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</si>
  <si>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</si>
  <si>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</si>
  <si>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</si>
  <si>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</si>
  <si>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</si>
  <si>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</si>
  <si>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</si>
  <si>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</si>
  <si>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</si>
  <si>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</si>
  <si>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</si>
  <si>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</si>
  <si>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</si>
  <si>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</si>
  <si>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</si>
  <si>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</si>
  <si>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</si>
  <si>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</si>
  <si>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</si>
  <si>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</si>
  <si>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</si>
  <si>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</si>
  <si>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</si>
  <si>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</si>
  <si>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</si>
  <si>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</si>
  <si>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</si>
  <si>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</si>
  <si>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</si>
  <si>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</si>
  <si>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</si>
  <si>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</si>
  <si>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</si>
  <si>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</si>
  <si>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</si>
  <si>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</si>
  <si>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</si>
  <si>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</si>
  <si>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</si>
  <si>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</si>
  <si>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</si>
  <si>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</si>
  <si>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</si>
  <si>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</si>
  <si>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</si>
  <si>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</si>
  <si>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</si>
  <si>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</si>
  <si>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</si>
  <si>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</si>
  <si>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</si>
  <si>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</si>
  <si>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</si>
  <si>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</si>
  <si>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</si>
  <si>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</si>
  <si>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</si>
  <si>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</si>
  <si>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</si>
  <si>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</si>
  <si>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</si>
  <si>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</si>
  <si>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</si>
  <si>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</si>
  <si>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</si>
  <si>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</si>
  <si>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</si>
  <si>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</si>
  <si>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</si>
  <si>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</si>
  <si>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</si>
  <si>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</si>
  <si>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</si>
  <si>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</si>
  <si>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</si>
  <si>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</si>
  <si>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</si>
  <si>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</si>
  <si>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</si>
  <si>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</si>
  <si>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</si>
  <si>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</si>
  <si>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</si>
  <si>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</si>
  <si>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</si>
  <si>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</si>
  <si>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</si>
  <si>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</si>
  <si>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</si>
  <si>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</si>
  <si>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</si>
  <si>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</si>
  <si>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</si>
  <si>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</si>
  <si>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</si>
  <si>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</si>
  <si>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</si>
  <si>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</si>
  <si>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</si>
  <si>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</si>
  <si>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</si>
  <si>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</si>
  <si>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</si>
  <si>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</si>
  <si>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</si>
  <si>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</si>
  <si>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</si>
  <si>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</si>
  <si>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</si>
  <si>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</si>
  <si>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</si>
  <si>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</si>
  <si>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</si>
  <si>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</si>
  <si>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</si>
  <si>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</si>
  <si>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</si>
  <si>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</si>
  <si>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</si>
  <si>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</si>
  <si>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</si>
  <si>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</si>
  <si>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</si>
  <si>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</si>
  <si>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</si>
  <si>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</si>
  <si>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</si>
  <si>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</si>
  <si>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</si>
  <si>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</si>
  <si>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</si>
  <si>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</si>
  <si>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</si>
  <si>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</si>
  <si>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</si>
  <si>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</si>
  <si>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</si>
  <si>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</si>
  <si>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</si>
  <si>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</si>
  <si>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</si>
  <si>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</si>
  <si>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</si>
  <si>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</si>
  <si>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</si>
  <si>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</si>
  <si>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</si>
  <si>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</si>
  <si>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</si>
  <si>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</si>
  <si>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</si>
  <si>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</si>
  <si>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</si>
  <si>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</si>
  <si>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</si>
  <si>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</si>
  <si>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</si>
  <si>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</si>
  <si>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</si>
  <si>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</si>
  <si>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</si>
  <si>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</si>
  <si>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</si>
  <si>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</si>
  <si>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</si>
  <si>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</si>
  <si>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</si>
  <si>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</si>
  <si>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</si>
  <si>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</si>
  <si>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</si>
  <si>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</si>
  <si>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</si>
  <si>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</si>
  <si>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</si>
  <si>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</si>
  <si>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</si>
  <si>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</si>
  <si>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</si>
  <si>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</si>
  <si>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</si>
  <si>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</si>
  <si>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</si>
  <si>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</si>
  <si>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</si>
  <si>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</si>
  <si>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</si>
  <si>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</si>
  <si>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</si>
  <si>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</si>
  <si>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</si>
  <si>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</si>
  <si>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</si>
  <si>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</si>
  <si>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</si>
  <si>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</si>
  <si>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</si>
  <si>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</si>
  <si>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</si>
  <si>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</si>
  <si>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</si>
  <si>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</si>
  <si>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</si>
  <si>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</si>
  <si>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</si>
  <si>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</si>
  <si>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</si>
  <si>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</si>
  <si>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</si>
  <si>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</si>
  <si>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</si>
  <si>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</si>
  <si>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</si>
  <si>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</si>
  <si>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</si>
  <si>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</si>
  <si>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</si>
  <si>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</si>
  <si>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</si>
  <si>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</si>
  <si>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</si>
  <si>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</si>
  <si>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</si>
  <si>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</si>
  <si>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</si>
  <si>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</si>
  <si>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</si>
  <si>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</si>
  <si>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</si>
  <si>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</si>
  <si>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</si>
  <si>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</si>
  <si>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</si>
  <si>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</si>
  <si>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</si>
  <si>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</si>
  <si>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</si>
  <si>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</si>
  <si>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</si>
  <si>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</si>
  <si>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</si>
  <si>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</si>
  <si>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</si>
  <si>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</si>
  <si>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</si>
  <si>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</si>
  <si>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</si>
  <si>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</si>
  <si>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</si>
  <si>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</si>
  <si>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</si>
  <si>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</si>
  <si>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</si>
  <si>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</si>
  <si>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</si>
  <si>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</si>
  <si>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</si>
  <si>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</si>
  <si>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</si>
  <si>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</si>
  <si>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</si>
  <si>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</si>
  <si>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</si>
  <si>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</si>
  <si>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</si>
  <si>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</si>
  <si>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</si>
  <si>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</si>
  <si>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</si>
  <si>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</si>
  <si>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</si>
  <si>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</si>
  <si>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</si>
  <si>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</si>
  <si>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</si>
  <si>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</si>
  <si>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</si>
  <si>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</si>
  <si>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</si>
  <si>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</si>
  <si>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</si>
  <si>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</si>
  <si>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</si>
  <si>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</si>
  <si>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</si>
  <si>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</si>
  <si>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</si>
  <si>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</si>
  <si>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</si>
  <si>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</si>
  <si>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</si>
  <si>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</si>
  <si>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</si>
  <si>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</si>
  <si>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</si>
  <si>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</si>
  <si>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</si>
  <si>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</si>
  <si>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</si>
  <si>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</si>
  <si>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</si>
  <si>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</si>
  <si>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</si>
  <si>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</si>
  <si>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</si>
  <si>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</si>
  <si>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</si>
  <si>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</si>
  <si>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</si>
  <si>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</si>
  <si>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</si>
  <si>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</si>
  <si>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</si>
  <si>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</si>
  <si>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</si>
  <si>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</si>
  <si>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</si>
  <si>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</si>
  <si>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</si>
  <si>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</si>
  <si>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</si>
  <si>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</si>
  <si>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</si>
  <si>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</si>
  <si>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</si>
  <si>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</si>
  <si>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</si>
  <si>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</si>
  <si>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</si>
  <si>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</si>
  <si>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</si>
  <si>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</si>
  <si>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</si>
  <si>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</si>
  <si>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</si>
  <si>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</si>
  <si>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</si>
  <si>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</si>
  <si>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</si>
  <si>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</si>
  <si>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</si>
  <si>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</si>
  <si>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</si>
  <si>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</si>
  <si>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</si>
  <si>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</si>
  <si>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</si>
  <si>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</si>
  <si>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</si>
  <si>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</si>
  <si>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</si>
  <si>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</si>
  <si>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</si>
  <si>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</si>
  <si>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</si>
  <si>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</si>
  <si>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</si>
  <si>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</si>
  <si>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</si>
  <si>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</si>
  <si>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</si>
  <si>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</si>
  <si>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</si>
  <si>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</si>
  <si>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</si>
  <si>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</si>
  <si>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</si>
  <si>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</si>
  <si>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</si>
  <si>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</si>
  <si>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</si>
  <si>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</si>
  <si>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</si>
  <si>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</si>
  <si>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</si>
  <si>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</si>
  <si>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</si>
  <si>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</si>
  <si>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</si>
  <si>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</si>
  <si>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</si>
  <si>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</si>
  <si>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</si>
  <si>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</si>
  <si>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</si>
  <si>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</si>
  <si>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</si>
  <si>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</si>
  <si>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</si>
  <si>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</si>
  <si>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</si>
  <si>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</si>
  <si>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</si>
  <si>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</si>
  <si>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</si>
  <si>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</si>
  <si>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</si>
  <si>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</si>
  <si>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</si>
  <si>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</si>
  <si>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</si>
  <si>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</si>
  <si>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</si>
  <si>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</si>
  <si>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</si>
  <si>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</si>
  <si>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</si>
  <si>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</si>
  <si>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</si>
  <si>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</si>
  <si>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</si>
  <si>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</si>
  <si>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</si>
  <si>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</si>
  <si>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</si>
  <si>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</si>
  <si>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</si>
  <si>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</si>
  <si>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</si>
  <si>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</si>
  <si>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</si>
  <si>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</si>
  <si>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</si>
  <si>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</si>
  <si>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</si>
  <si>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</si>
  <si>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</si>
  <si>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</si>
  <si>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</si>
  <si>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</si>
  <si>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</si>
  <si>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</si>
  <si>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</si>
  <si>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</si>
  <si>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</si>
  <si>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</si>
  <si>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</si>
  <si>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</si>
  <si>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</si>
  <si>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</si>
  <si>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</si>
  <si>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</si>
  <si>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</si>
  <si>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</si>
  <si>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</si>
  <si>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</si>
  <si>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</si>
  <si>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</si>
  <si>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</si>
  <si>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</si>
  <si>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</si>
  <si>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</si>
  <si>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</si>
  <si>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</si>
  <si>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</si>
  <si>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</si>
  <si>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</si>
  <si>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</si>
  <si>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</si>
  <si>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</si>
  <si>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</si>
  <si>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</si>
  <si>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</si>
  <si>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</si>
  <si>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</si>
  <si>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</si>
  <si>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</si>
  <si>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</si>
  <si>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</si>
  <si>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</si>
  <si>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</si>
  <si>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</si>
  <si>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</si>
  <si>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</si>
  <si>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</si>
  <si>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</si>
  <si>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</si>
  <si>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</si>
  <si>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</si>
  <si>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</si>
  <si>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</si>
  <si>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</si>
  <si>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</si>
  <si>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</si>
  <si>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</si>
  <si>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</si>
  <si>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</si>
  <si>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</si>
  <si>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</si>
  <si>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</si>
  <si>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</si>
  <si>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</si>
  <si>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</si>
  <si>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</si>
  <si>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</si>
  <si>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</si>
  <si>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</si>
  <si>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</si>
  <si>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</si>
  <si>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</si>
  <si>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</si>
  <si>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</si>
  <si>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</si>
  <si>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</si>
  <si>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</si>
  <si>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</si>
  <si>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</si>
  <si>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</si>
  <si>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</si>
  <si>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</si>
  <si>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</si>
  <si>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</si>
  <si>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</si>
  <si>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</si>
  <si>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</si>
  <si>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</si>
  <si>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</si>
  <si>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</si>
  <si>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</si>
  <si>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</si>
  <si>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</si>
  <si>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</si>
  <si>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</si>
  <si>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</si>
  <si>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</si>
  <si>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</si>
  <si>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</si>
  <si>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</si>
  <si>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</si>
  <si>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</si>
  <si>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</si>
  <si>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</si>
  <si>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</si>
  <si>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</si>
  <si>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</si>
  <si>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</si>
  <si>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</si>
  <si>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</si>
  <si>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</si>
  <si>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</si>
  <si>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</si>
  <si>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</si>
  <si>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</si>
  <si>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</si>
  <si>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</si>
  <si>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</si>
  <si>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</si>
  <si>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</si>
  <si>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</si>
  <si>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</si>
  <si>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</si>
  <si>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</si>
  <si>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</si>
  <si>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</si>
  <si>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</si>
  <si>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</si>
  <si>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</si>
  <si>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</si>
  <si>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</si>
  <si>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</si>
  <si>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</si>
  <si>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</si>
  <si>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</si>
  <si>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</si>
  <si>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</si>
  <si>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</si>
  <si>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</si>
  <si>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</si>
  <si>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</si>
  <si>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</si>
  <si>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</si>
  <si>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</si>
  <si>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</si>
  <si>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</si>
  <si>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</si>
  <si>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</si>
  <si>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</si>
  <si>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</si>
  <si>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</si>
  <si>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</si>
  <si>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</si>
  <si>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</si>
  <si>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</si>
  <si>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</si>
  <si>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</si>
  <si>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</si>
  <si>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</si>
  <si>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</si>
  <si>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</si>
  <si>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</si>
  <si>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</si>
  <si>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</si>
  <si>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</si>
  <si>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</si>
  <si>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</si>
  <si>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</si>
  <si>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</si>
  <si>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</si>
  <si>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</si>
  <si>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</si>
  <si>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</si>
  <si>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</si>
  <si>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</si>
  <si>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</si>
  <si>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</si>
  <si>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</si>
  <si>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</si>
  <si>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</si>
  <si>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</si>
  <si>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</si>
  <si>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</si>
  <si>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</si>
  <si>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</si>
  <si>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</si>
  <si>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</si>
  <si>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</si>
  <si>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</si>
  <si>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</si>
  <si>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</si>
  <si>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</si>
  <si>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</si>
  <si>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</si>
  <si>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</si>
  <si>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</si>
  <si>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</si>
  <si>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</si>
  <si>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</si>
  <si>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</si>
  <si>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01.01.2016</t>
  </si>
  <si>
    <t>1 Синергон Петролеум ЕООД</t>
  </si>
  <si>
    <t>1 Топливо 501 ООО  Русия, гр.Москва</t>
  </si>
  <si>
    <t>1 Рама Петролеум  Казахстан</t>
  </si>
  <si>
    <t>ТОПЛИВО АД</t>
  </si>
  <si>
    <t>831924394</t>
  </si>
  <si>
    <t>Бедо Доганян</t>
  </si>
  <si>
    <t>Бедо Доганян и Преслав Козовски</t>
  </si>
  <si>
    <t>заедно и поотделно</t>
  </si>
  <si>
    <t>029333555</t>
  </si>
  <si>
    <t>toplivo@toplivo.bg</t>
  </si>
  <si>
    <t>Людмила Стамова</t>
  </si>
  <si>
    <t>финансов директор</t>
  </si>
  <si>
    <t>029804919</t>
  </si>
  <si>
    <t>гр.София, ул.Солунска №2</t>
  </si>
  <si>
    <t>31.12.2016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</si>
</sst>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42817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Людмила Стамова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1004</v>
      </c>
    </row>
    <row r="11" spans="1:2" ht="15.75">
      <c r="A11" s="7" t="s">
        <v>977</v>
      </c>
      <c r="B11" s="578">
        <v>42817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993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994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1003</v>
      </c>
    </row>
    <row r="20" spans="1:2" ht="15.75">
      <c r="A20" s="7" t="s">
        <v>5</v>
      </c>
      <c r="B20" s="577" t="s">
        <v>1003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1002</v>
      </c>
    </row>
    <row r="23" spans="1:2" ht="15.75">
      <c r="A23" s="10" t="s">
        <v>7</v>
      </c>
      <c r="B23" s="689" t="s">
        <v>999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ТОПЛИВО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171148</v>
      </c>
      <c r="D6" s="675">
        <f aca="true" t="shared" si="0" ref="D6:D15">C6-E6</f>
        <v>0</v>
      </c>
      <c r="E6" s="674">
        <f>'1-Баланс'!G95</f>
        <v>171148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117705</v>
      </c>
      <c r="D7" s="675">
        <f t="shared" si="0"/>
        <v>112293</v>
      </c>
      <c r="E7" s="674">
        <f>'1-Баланс'!G18</f>
        <v>5412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95</v>
      </c>
      <c r="D8" s="675">
        <f t="shared" si="0"/>
        <v>0</v>
      </c>
      <c r="E8" s="674">
        <f>ABS('2-Отчет за доходите'!C44)-ABS('2-Отчет за доходите'!G44)</f>
        <v>95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3477</v>
      </c>
      <c r="D9" s="675">
        <f t="shared" si="0"/>
        <v>0</v>
      </c>
      <c r="E9" s="674">
        <f>'3-Отчет за паричния поток'!C45</f>
        <v>3477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4109</v>
      </c>
      <c r="D10" s="675">
        <f t="shared" si="0"/>
        <v>0</v>
      </c>
      <c r="E10" s="674">
        <f>'3-Отчет за паричния поток'!C46</f>
        <v>4109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117705</v>
      </c>
      <c r="D11" s="675">
        <f t="shared" si="0"/>
        <v>0</v>
      </c>
      <c r="E11" s="674">
        <f>'4-Отчет за собствения капитал'!L34</f>
        <v>117705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</v>
      </c>
      <c r="D12" s="675">
        <f t="shared" si="0"/>
        <v>0</v>
      </c>
      <c r="E12" s="674">
        <f>'Справка 5'!C27+'Справка 5'!C97</f>
        <v>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3289</v>
      </c>
      <c r="D14" s="675">
        <f t="shared" si="0"/>
        <v>0</v>
      </c>
      <c r="E14" s="674">
        <f>'Справка 5'!C61+'Справка 5'!C131</f>
        <v>3289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0.0005728447470136699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0.0008071025020177562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0.0017775948206500383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0.0005550751396452194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1.0011531762873669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1.9183233472887262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0.8549474792549324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0.10301085512296623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0.10301085512296623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1.2528253709243646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0.9689800640381424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0.10326149064064179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0.4540418843719468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0.31226190197957326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1886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0.01602310861900514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0.030132285185009263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10.53064039408867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81" t="str">
        <f aca="true" t="shared" si="2" ref="C3:C34">endDate</f>
        <v>31.12.2016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39552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81" t="str">
        <f t="shared" si="2"/>
        <v>31.12.2016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14188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81" t="str">
        <f t="shared" si="2"/>
        <v>31.12.2016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855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81" t="str">
        <f t="shared" si="2"/>
        <v>31.12.2016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6858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81" t="str">
        <f t="shared" si="2"/>
        <v>31.12.2016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4978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81" t="str">
        <f t="shared" si="2"/>
        <v>31.12.2016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81" t="str">
        <f t="shared" si="2"/>
        <v>31.12.2016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532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81" t="str">
        <f t="shared" si="2"/>
        <v>31.12.2016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378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81" t="str">
        <f t="shared" si="2"/>
        <v>31.12.2016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67341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81" t="str">
        <f t="shared" si="2"/>
        <v>31.12.2016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22862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81" t="str">
        <f t="shared" si="2"/>
        <v>31.12.2016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81" t="str">
        <f t="shared" si="2"/>
        <v>31.12.2016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81" t="str">
        <f t="shared" si="2"/>
        <v>31.12.2016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22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81" t="str">
        <f t="shared" si="2"/>
        <v>31.12.2016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81" t="str">
        <f t="shared" si="2"/>
        <v>31.12.2016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81" t="str">
        <f t="shared" si="2"/>
        <v>31.12.2016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22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81" t="str">
        <f t="shared" si="2"/>
        <v>31.12.2016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81" t="str">
        <f t="shared" si="2"/>
        <v>31.12.2016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81" t="str">
        <f t="shared" si="2"/>
        <v>31.12.2016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81" t="str">
        <f t="shared" si="2"/>
        <v>31.12.2016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3290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81" t="str">
        <f t="shared" si="2"/>
        <v>31.12.2016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81" t="str">
        <f t="shared" si="2"/>
        <v>31.12.2016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81" t="str">
        <f t="shared" si="2"/>
        <v>31.12.2016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3289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81" t="str">
        <f t="shared" si="2"/>
        <v>31.12.2016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81" t="str">
        <f t="shared" si="2"/>
        <v>31.12.2016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81" t="str">
        <f t="shared" si="2"/>
        <v>31.12.2016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81" t="str">
        <f t="shared" si="2"/>
        <v>31.12.2016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81" t="str">
        <f t="shared" si="2"/>
        <v>31.12.2016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81" t="str">
        <f t="shared" si="2"/>
        <v>31.12.2016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81" t="str">
        <f t="shared" si="2"/>
        <v>31.12.2016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81" t="str">
        <f t="shared" si="2"/>
        <v>31.12.2016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3290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81" t="str">
        <f t="shared" si="2"/>
        <v>31.12.2016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1113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81" t="str">
        <f aca="true" t="shared" si="5" ref="C35:C66">endDate</f>
        <v>31.12.2016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81" t="str">
        <f t="shared" si="5"/>
        <v>31.12.2016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81" t="str">
        <f t="shared" si="5"/>
        <v>31.12.2016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81" t="str">
        <f t="shared" si="5"/>
        <v>31.12.2016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1113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81" t="str">
        <f t="shared" si="5"/>
        <v>31.12.2016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81" t="str">
        <f t="shared" si="5"/>
        <v>31.12.2016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81" t="str">
        <f t="shared" si="5"/>
        <v>31.12.2016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94628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81" t="str">
        <f t="shared" si="5"/>
        <v>31.12.2016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1826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81" t="str">
        <f t="shared" si="5"/>
        <v>31.12.2016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81" t="str">
        <f t="shared" si="5"/>
        <v>31.12.2016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40321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81" t="str">
        <f t="shared" si="5"/>
        <v>31.12.2016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81" t="str">
        <f t="shared" si="5"/>
        <v>31.12.2016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81" t="str">
        <f t="shared" si="5"/>
        <v>31.12.2016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81" t="str">
        <f t="shared" si="5"/>
        <v>31.12.2016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42147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81" t="str">
        <f t="shared" si="5"/>
        <v>31.12.2016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20444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81" t="str">
        <f t="shared" si="5"/>
        <v>31.12.2016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4313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81" t="str">
        <f t="shared" si="5"/>
        <v>31.12.2016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3403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81" t="str">
        <f t="shared" si="5"/>
        <v>31.12.2016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81" t="str">
        <f t="shared" si="5"/>
        <v>31.12.2016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1404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81" t="str">
        <f t="shared" si="5"/>
        <v>31.12.2016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250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81" t="str">
        <f t="shared" si="5"/>
        <v>31.12.2016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81" t="str">
        <f t="shared" si="5"/>
        <v>31.12.2016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180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81" t="str">
        <f t="shared" si="5"/>
        <v>31.12.2016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29994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81" t="str">
        <f t="shared" si="5"/>
        <v>31.12.2016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81" t="str">
        <f t="shared" si="5"/>
        <v>31.12.2016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81" t="str">
        <f t="shared" si="5"/>
        <v>31.12.2016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81" t="str">
        <f t="shared" si="5"/>
        <v>31.12.2016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81" t="str">
        <f t="shared" si="5"/>
        <v>31.12.2016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81" t="str">
        <f t="shared" si="5"/>
        <v>31.12.2016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81" t="str">
        <f t="shared" si="5"/>
        <v>31.12.2016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81" t="str">
        <f t="shared" si="5"/>
        <v>31.12.2016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303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81" t="str">
        <f t="shared" si="5"/>
        <v>31.12.2016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81" t="str">
        <f aca="true" t="shared" si="8" ref="C67:C98">endDate</f>
        <v>31.12.2016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81" t="str">
        <f t="shared" si="8"/>
        <v>31.12.2016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3806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81" t="str">
        <f t="shared" si="8"/>
        <v>31.12.2016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4109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81" t="str">
        <f t="shared" si="8"/>
        <v>31.12.2016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270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81" t="str">
        <f t="shared" si="8"/>
        <v>31.12.2016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76520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81" t="str">
        <f t="shared" si="8"/>
        <v>31.12.2016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171148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81" t="str">
        <f t="shared" si="8"/>
        <v>31.12.2016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81" t="str">
        <f t="shared" si="8"/>
        <v>31.12.2016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5417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81" t="str">
        <f t="shared" si="8"/>
        <v>31.12.2016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81" t="str">
        <f t="shared" si="8"/>
        <v>31.12.2016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-5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81" t="str">
        <f t="shared" si="8"/>
        <v>31.12.2016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81" t="str">
        <f t="shared" si="8"/>
        <v>31.12.2016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81" t="str">
        <f t="shared" si="8"/>
        <v>31.12.2016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5412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81" t="str">
        <f t="shared" si="8"/>
        <v>31.12.2016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9555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81" t="str">
        <f t="shared" si="8"/>
        <v>31.12.2016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20732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81" t="str">
        <f t="shared" si="8"/>
        <v>31.12.2016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81" t="str">
        <f t="shared" si="8"/>
        <v>31.12.2016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81" t="str">
        <f t="shared" si="8"/>
        <v>31.12.2016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81" t="str">
        <f t="shared" si="8"/>
        <v>31.12.2016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81" t="str">
        <f t="shared" si="8"/>
        <v>31.12.2016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55036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81" t="str">
        <f t="shared" si="8"/>
        <v>31.12.2016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57162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81" t="str">
        <f t="shared" si="8"/>
        <v>31.12.2016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57162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81" t="str">
        <f t="shared" si="8"/>
        <v>31.12.2016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81" t="str">
        <f t="shared" si="8"/>
        <v>31.12.2016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81" t="str">
        <f t="shared" si="8"/>
        <v>31.12.2016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95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81" t="str">
        <f t="shared" si="8"/>
        <v>31.12.2016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81" t="str">
        <f t="shared" si="8"/>
        <v>31.12.2016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57257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81" t="str">
        <f t="shared" si="8"/>
        <v>31.12.2016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117705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81" t="str">
        <f t="shared" si="8"/>
        <v>31.12.2016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81" t="str">
        <f t="shared" si="8"/>
        <v>31.12.2016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8842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81" t="str">
        <f t="shared" si="8"/>
        <v>31.12.2016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81" t="str">
        <f t="shared" si="8"/>
        <v>31.12.2016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81" t="str">
        <f aca="true" t="shared" si="11" ref="C99:C125">endDate</f>
        <v>31.12.2016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81" t="str">
        <f t="shared" si="11"/>
        <v>31.12.2016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81" t="str">
        <f t="shared" si="11"/>
        <v>31.12.2016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637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81" t="str">
        <f t="shared" si="11"/>
        <v>31.12.2016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9479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81" t="str">
        <f t="shared" si="11"/>
        <v>31.12.2016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81" t="str">
        <f t="shared" si="11"/>
        <v>31.12.2016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81" t="str">
        <f t="shared" si="11"/>
        <v>31.12.2016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4075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81" t="str">
        <f t="shared" si="11"/>
        <v>31.12.2016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81" t="str">
        <f t="shared" si="11"/>
        <v>31.12.2016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13554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81" t="str">
        <f t="shared" si="11"/>
        <v>31.12.2016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29215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81" t="str">
        <f t="shared" si="11"/>
        <v>31.12.2016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81" t="str">
        <f t="shared" si="11"/>
        <v>31.12.2016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9764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81" t="str">
        <f t="shared" si="11"/>
        <v>31.12.2016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204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81" t="str">
        <f t="shared" si="11"/>
        <v>31.12.2016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81" t="str">
        <f t="shared" si="11"/>
        <v>31.12.2016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6807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81" t="str">
        <f t="shared" si="11"/>
        <v>31.12.2016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288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81" t="str">
        <f t="shared" si="11"/>
        <v>31.12.2016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516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81" t="str">
        <f t="shared" si="11"/>
        <v>31.12.2016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98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81" t="str">
        <f t="shared" si="11"/>
        <v>31.12.2016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1851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81" t="str">
        <f t="shared" si="11"/>
        <v>31.12.2016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131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81" t="str">
        <f t="shared" si="11"/>
        <v>31.12.2016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710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81" t="str">
        <f t="shared" si="11"/>
        <v>31.12.2016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39820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81" t="str">
        <f t="shared" si="11"/>
        <v>31.12.2016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81" t="str">
        <f t="shared" si="11"/>
        <v>31.12.2016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69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81" t="str">
        <f t="shared" si="11"/>
        <v>31.12.2016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81" t="str">
        <f t="shared" si="11"/>
        <v>31.12.2016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39889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81" t="str">
        <f t="shared" si="11"/>
        <v>31.12.2016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171148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81" t="str">
        <f aca="true" t="shared" si="14" ref="C127:C158">endDate</f>
        <v>31.12.2016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1378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81" t="str">
        <f t="shared" si="14"/>
        <v>31.12.2016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3960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81" t="str">
        <f t="shared" si="14"/>
        <v>31.12.2016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3189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81" t="str">
        <f t="shared" si="14"/>
        <v>31.12.2016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6640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81" t="str">
        <f t="shared" si="14"/>
        <v>31.12.2016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1173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81" t="str">
        <f t="shared" si="14"/>
        <v>31.12.2016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147417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81" t="str">
        <f t="shared" si="14"/>
        <v>31.12.2016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81" t="str">
        <f t="shared" si="14"/>
        <v>31.12.2016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2421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81" t="str">
        <f t="shared" si="14"/>
        <v>31.12.2016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512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81" t="str">
        <f t="shared" si="14"/>
        <v>31.12.2016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81" t="str">
        <f t="shared" si="14"/>
        <v>31.12.2016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166178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81" t="str">
        <f t="shared" si="14"/>
        <v>31.12.2016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1692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81" t="str">
        <f t="shared" si="14"/>
        <v>31.12.2016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81" t="str">
        <f t="shared" si="14"/>
        <v>31.12.2016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45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81" t="str">
        <f t="shared" si="14"/>
        <v>31.12.2016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316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81" t="str">
        <f t="shared" si="14"/>
        <v>31.12.2016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2053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81" t="str">
        <f t="shared" si="14"/>
        <v>31.12.2016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168231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81" t="str">
        <f t="shared" si="14"/>
        <v>31.12.2016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193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81" t="str">
        <f t="shared" si="14"/>
        <v>31.12.2016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81" t="str">
        <f t="shared" si="14"/>
        <v>31.12.2016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81" t="str">
        <f t="shared" si="14"/>
        <v>31.12.2016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168231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81" t="str">
        <f t="shared" si="14"/>
        <v>31.12.2016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194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81" t="str">
        <f t="shared" si="14"/>
        <v>31.12.2016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99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81" t="str">
        <f t="shared" si="14"/>
        <v>31.12.2016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226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81" t="str">
        <f t="shared" si="14"/>
        <v>31.12.2016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-127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81" t="str">
        <f t="shared" si="14"/>
        <v>31.12.2016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81" t="str">
        <f t="shared" si="14"/>
        <v>31.12.2016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95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81" t="str">
        <f t="shared" si="14"/>
        <v>31.12.2016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81" t="str">
        <f t="shared" si="14"/>
        <v>31.12.2016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95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81" t="str">
        <f t="shared" si="14"/>
        <v>31.12.2016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168425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81" t="str">
        <f t="shared" si="14"/>
        <v>31.12.2016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81" t="str">
        <f t="shared" si="14"/>
        <v>31.12.2016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160186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81" t="str">
        <f aca="true" t="shared" si="17" ref="C159:C179">endDate</f>
        <v>31.12.2016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780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81" t="str">
        <f t="shared" si="17"/>
        <v>31.12.2016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4873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81" t="str">
        <f t="shared" si="17"/>
        <v>31.12.2016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165839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81" t="str">
        <f t="shared" si="17"/>
        <v>31.12.2016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81" t="str">
        <f t="shared" si="17"/>
        <v>31.12.2016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81" t="str">
        <f t="shared" si="17"/>
        <v>31.12.2016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174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81" t="str">
        <f t="shared" si="17"/>
        <v>31.12.2016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81" t="str">
        <f t="shared" si="17"/>
        <v>31.12.2016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2411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81" t="str">
        <f t="shared" si="17"/>
        <v>31.12.2016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81" t="str">
        <f t="shared" si="17"/>
        <v>31.12.2016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81" t="str">
        <f t="shared" si="17"/>
        <v>31.12.2016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2585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81" t="str">
        <f t="shared" si="17"/>
        <v>31.12.2016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168424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81" t="str">
        <f t="shared" si="17"/>
        <v>31.12.2016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81" t="str">
        <f t="shared" si="17"/>
        <v>31.12.2016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81" t="str">
        <f t="shared" si="17"/>
        <v>31.12.2016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1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81" t="str">
        <f t="shared" si="17"/>
        <v>31.12.2016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168425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81" t="str">
        <f t="shared" si="17"/>
        <v>31.12.2016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81" t="str">
        <f t="shared" si="17"/>
        <v>31.12.2016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81" t="str">
        <f t="shared" si="17"/>
        <v>31.12.2016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81" t="str">
        <f t="shared" si="17"/>
        <v>31.12.2016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81" t="str">
        <f t="shared" si="17"/>
        <v>31.12.2016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168425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81" t="str">
        <f aca="true" t="shared" si="20" ref="C181:C216">endDate</f>
        <v>31.12.2016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175926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81" t="str">
        <f t="shared" si="20"/>
        <v>31.12.2016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-146459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81" t="str">
        <f t="shared" si="20"/>
        <v>31.12.2016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81" t="str">
        <f t="shared" si="20"/>
        <v>31.12.2016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-7469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81" t="str">
        <f t="shared" si="20"/>
        <v>31.12.2016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-18457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81" t="str">
        <f t="shared" si="20"/>
        <v>31.12.2016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-579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81" t="str">
        <f t="shared" si="20"/>
        <v>31.12.2016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81" t="str">
        <f t="shared" si="20"/>
        <v>31.12.2016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-351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81" t="str">
        <f t="shared" si="20"/>
        <v>31.12.2016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-32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81" t="str">
        <f t="shared" si="20"/>
        <v>31.12.2016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81" t="str">
        <f t="shared" si="20"/>
        <v>31.12.2016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2580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81" t="str">
        <f t="shared" si="20"/>
        <v>31.12.2016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-6802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81" t="str">
        <f t="shared" si="20"/>
        <v>31.12.2016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5706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81" t="str">
        <f t="shared" si="20"/>
        <v>31.12.2016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81" t="str">
        <f t="shared" si="20"/>
        <v>31.12.2016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1008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81" t="str">
        <f t="shared" si="20"/>
        <v>31.12.2016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74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81" t="str">
        <f t="shared" si="20"/>
        <v>31.12.2016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81" t="str">
        <f t="shared" si="20"/>
        <v>31.12.2016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1065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81" t="str">
        <f t="shared" si="20"/>
        <v>31.12.2016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81" t="str">
        <f t="shared" si="20"/>
        <v>31.12.2016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81" t="str">
        <f t="shared" si="20"/>
        <v>31.12.2016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81" t="str">
        <f t="shared" si="20"/>
        <v>31.12.2016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1051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81" t="str">
        <f t="shared" si="20"/>
        <v>31.12.2016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81" t="str">
        <f t="shared" si="20"/>
        <v>31.12.2016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-19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81" t="str">
        <f t="shared" si="20"/>
        <v>31.12.2016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95417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81" t="str">
        <f t="shared" si="20"/>
        <v>31.12.2016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-96249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81" t="str">
        <f t="shared" si="20"/>
        <v>31.12.2016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-399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81" t="str">
        <f t="shared" si="20"/>
        <v>31.12.2016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-1749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81" t="str">
        <f t="shared" si="20"/>
        <v>31.12.2016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81" t="str">
        <f t="shared" si="20"/>
        <v>31.12.2016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81" t="str">
        <f t="shared" si="20"/>
        <v>31.12.2016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-2999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81" t="str">
        <f t="shared" si="20"/>
        <v>31.12.2016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632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81" t="str">
        <f t="shared" si="20"/>
        <v>31.12.2016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3477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81" t="str">
        <f t="shared" si="20"/>
        <v>31.12.2016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4109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81" t="str">
        <f t="shared" si="20"/>
        <v>31.12.2016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303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81" t="str">
        <f t="shared" si="20"/>
        <v>31.12.2016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3806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81" t="str">
        <f aca="true" t="shared" si="23" ref="C218:C281">endDate</f>
        <v>31.12.2016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5417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81" t="str">
        <f t="shared" si="23"/>
        <v>31.12.2016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81" t="str">
        <f t="shared" si="23"/>
        <v>31.12.2016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81" t="str">
        <f t="shared" si="23"/>
        <v>31.12.2016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81" t="str">
        <f t="shared" si="23"/>
        <v>31.12.2016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5417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81" t="str">
        <f t="shared" si="23"/>
        <v>31.12.2016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81" t="str">
        <f t="shared" si="23"/>
        <v>31.12.2016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81" t="str">
        <f t="shared" si="23"/>
        <v>31.12.2016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81" t="str">
        <f t="shared" si="23"/>
        <v>31.12.2016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81" t="str">
        <f t="shared" si="23"/>
        <v>31.12.2016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81" t="str">
        <f t="shared" si="23"/>
        <v>31.12.2016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81" t="str">
        <f t="shared" si="23"/>
        <v>31.12.2016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81" t="str">
        <f t="shared" si="23"/>
        <v>31.12.2016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81" t="str">
        <f t="shared" si="23"/>
        <v>31.12.2016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81" t="str">
        <f t="shared" si="23"/>
        <v>31.12.2016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81" t="str">
        <f t="shared" si="23"/>
        <v>31.12.2016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81" t="str">
        <f t="shared" si="23"/>
        <v>31.12.2016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81" t="str">
        <f t="shared" si="23"/>
        <v>31.12.2016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-5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81" t="str">
        <f t="shared" si="23"/>
        <v>31.12.2016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5412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81" t="str">
        <f t="shared" si="23"/>
        <v>31.12.2016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81" t="str">
        <f t="shared" si="23"/>
        <v>31.12.2016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81" t="str">
        <f t="shared" si="23"/>
        <v>31.12.2016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5412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81" t="str">
        <f t="shared" si="23"/>
        <v>31.12.2016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9569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81" t="str">
        <f t="shared" si="23"/>
        <v>31.12.2016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81" t="str">
        <f t="shared" si="23"/>
        <v>31.12.2016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81" t="str">
        <f t="shared" si="23"/>
        <v>31.12.2016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81" t="str">
        <f t="shared" si="23"/>
        <v>31.12.2016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9569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81" t="str">
        <f t="shared" si="23"/>
        <v>31.12.2016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81" t="str">
        <f t="shared" si="23"/>
        <v>31.12.2016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81" t="str">
        <f t="shared" si="23"/>
        <v>31.12.2016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81" t="str">
        <f t="shared" si="23"/>
        <v>31.12.2016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81" t="str">
        <f t="shared" si="23"/>
        <v>31.12.2016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81" t="str">
        <f t="shared" si="23"/>
        <v>31.12.2016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81" t="str">
        <f t="shared" si="23"/>
        <v>31.12.2016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81" t="str">
        <f t="shared" si="23"/>
        <v>31.12.2016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81" t="str">
        <f t="shared" si="23"/>
        <v>31.12.2016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81" t="str">
        <f t="shared" si="23"/>
        <v>31.12.2016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81" t="str">
        <f t="shared" si="23"/>
        <v>31.12.2016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81" t="str">
        <f t="shared" si="23"/>
        <v>31.12.2016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81" t="str">
        <f t="shared" si="23"/>
        <v>31.12.2016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-14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81" t="str">
        <f t="shared" si="23"/>
        <v>31.12.2016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9555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81" t="str">
        <f t="shared" si="23"/>
        <v>31.12.2016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81" t="str">
        <f t="shared" si="23"/>
        <v>31.12.2016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81" t="str">
        <f t="shared" si="23"/>
        <v>31.12.2016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9555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81" t="str">
        <f t="shared" si="23"/>
        <v>31.12.2016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21720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81" t="str">
        <f t="shared" si="23"/>
        <v>31.12.2016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81" t="str">
        <f t="shared" si="23"/>
        <v>31.12.2016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81" t="str">
        <f t="shared" si="23"/>
        <v>31.12.2016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81" t="str">
        <f t="shared" si="23"/>
        <v>31.12.2016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21720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81" t="str">
        <f t="shared" si="23"/>
        <v>31.12.2016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81" t="str">
        <f t="shared" si="23"/>
        <v>31.12.2016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81" t="str">
        <f t="shared" si="23"/>
        <v>31.12.2016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81" t="str">
        <f t="shared" si="23"/>
        <v>31.12.2016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81" t="str">
        <f t="shared" si="23"/>
        <v>31.12.2016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81" t="str">
        <f t="shared" si="23"/>
        <v>31.12.2016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81" t="str">
        <f t="shared" si="23"/>
        <v>31.12.2016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81" t="str">
        <f t="shared" si="23"/>
        <v>31.12.2016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81" t="str">
        <f t="shared" si="23"/>
        <v>31.12.2016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81" t="str">
        <f t="shared" si="23"/>
        <v>31.12.2016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81" t="str">
        <f t="shared" si="23"/>
        <v>31.12.2016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81" t="str">
        <f t="shared" si="23"/>
        <v>31.12.2016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81" t="str">
        <f t="shared" si="23"/>
        <v>31.12.2016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-988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81" t="str">
        <f t="shared" si="23"/>
        <v>31.12.2016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20732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81" t="str">
        <f t="shared" si="23"/>
        <v>31.12.2016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81" t="str">
        <f aca="true" t="shared" si="26" ref="C282:C345">endDate</f>
        <v>31.12.2016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81" t="str">
        <f t="shared" si="26"/>
        <v>31.12.2016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20732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81" t="str">
        <f t="shared" si="26"/>
        <v>31.12.2016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81" t="str">
        <f t="shared" si="26"/>
        <v>31.12.2016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81" t="str">
        <f t="shared" si="26"/>
        <v>31.12.2016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81" t="str">
        <f t="shared" si="26"/>
        <v>31.12.2016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81" t="str">
        <f t="shared" si="26"/>
        <v>31.12.2016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81" t="str">
        <f t="shared" si="26"/>
        <v>31.12.2016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81" t="str">
        <f t="shared" si="26"/>
        <v>31.12.2016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81" t="str">
        <f t="shared" si="26"/>
        <v>31.12.2016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81" t="str">
        <f t="shared" si="26"/>
        <v>31.12.2016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81" t="str">
        <f t="shared" si="26"/>
        <v>31.12.2016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81" t="str">
        <f t="shared" si="26"/>
        <v>31.12.2016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81" t="str">
        <f t="shared" si="26"/>
        <v>31.12.2016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81" t="str">
        <f t="shared" si="26"/>
        <v>31.12.2016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81" t="str">
        <f t="shared" si="26"/>
        <v>31.12.2016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81" t="str">
        <f t="shared" si="26"/>
        <v>31.12.2016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81" t="str">
        <f t="shared" si="26"/>
        <v>31.12.2016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81" t="str">
        <f t="shared" si="26"/>
        <v>31.12.2016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81" t="str">
        <f t="shared" si="26"/>
        <v>31.12.2016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81" t="str">
        <f t="shared" si="26"/>
        <v>31.12.2016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81" t="str">
        <f t="shared" si="26"/>
        <v>31.12.2016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81" t="str">
        <f t="shared" si="26"/>
        <v>31.12.2016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81" t="str">
        <f t="shared" si="26"/>
        <v>31.12.2016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81" t="str">
        <f t="shared" si="26"/>
        <v>31.12.2016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81" t="str">
        <f t="shared" si="26"/>
        <v>31.12.2016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81" t="str">
        <f t="shared" si="26"/>
        <v>31.12.2016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81" t="str">
        <f t="shared" si="26"/>
        <v>31.12.2016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81" t="str">
        <f t="shared" si="26"/>
        <v>31.12.2016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81" t="str">
        <f t="shared" si="26"/>
        <v>31.12.2016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81" t="str">
        <f t="shared" si="26"/>
        <v>31.12.2016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81" t="str">
        <f t="shared" si="26"/>
        <v>31.12.2016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81" t="str">
        <f t="shared" si="26"/>
        <v>31.12.2016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81" t="str">
        <f t="shared" si="26"/>
        <v>31.12.2016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81" t="str">
        <f t="shared" si="26"/>
        <v>31.12.2016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81" t="str">
        <f t="shared" si="26"/>
        <v>31.12.2016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81" t="str">
        <f t="shared" si="26"/>
        <v>31.12.2016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81" t="str">
        <f t="shared" si="26"/>
        <v>31.12.2016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81" t="str">
        <f t="shared" si="26"/>
        <v>31.12.2016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81" t="str">
        <f t="shared" si="26"/>
        <v>31.12.2016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81" t="str">
        <f t="shared" si="26"/>
        <v>31.12.2016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81" t="str">
        <f t="shared" si="26"/>
        <v>31.12.2016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81" t="str">
        <f t="shared" si="26"/>
        <v>31.12.2016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81" t="str">
        <f t="shared" si="26"/>
        <v>31.12.2016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81" t="str">
        <f t="shared" si="26"/>
        <v>31.12.2016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81" t="str">
        <f t="shared" si="26"/>
        <v>31.12.2016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81" t="str">
        <f t="shared" si="26"/>
        <v>31.12.2016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81" t="str">
        <f t="shared" si="26"/>
        <v>31.12.2016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81" t="str">
        <f t="shared" si="26"/>
        <v>31.12.2016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81" t="str">
        <f t="shared" si="26"/>
        <v>31.12.2016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81" t="str">
        <f t="shared" si="26"/>
        <v>31.12.2016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81" t="str">
        <f t="shared" si="26"/>
        <v>31.12.2016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81" t="str">
        <f t="shared" si="26"/>
        <v>31.12.2016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81" t="str">
        <f t="shared" si="26"/>
        <v>31.12.2016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81" t="str">
        <f t="shared" si="26"/>
        <v>31.12.2016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81" t="str">
        <f t="shared" si="26"/>
        <v>31.12.2016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81" t="str">
        <f t="shared" si="26"/>
        <v>31.12.2016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81" t="str">
        <f t="shared" si="26"/>
        <v>31.12.2016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81" t="str">
        <f t="shared" si="26"/>
        <v>31.12.2016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81" t="str">
        <f t="shared" si="26"/>
        <v>31.12.2016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81" t="str">
        <f t="shared" si="26"/>
        <v>31.12.2016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81" t="str">
        <f t="shared" si="26"/>
        <v>31.12.2016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81" t="str">
        <f t="shared" si="26"/>
        <v>31.12.2016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81" t="str">
        <f t="shared" si="26"/>
        <v>31.12.2016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81" t="str">
        <f aca="true" t="shared" si="29" ref="C346:C409">endDate</f>
        <v>31.12.2016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81" t="str">
        <f t="shared" si="29"/>
        <v>31.12.2016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81" t="str">
        <f t="shared" si="29"/>
        <v>31.12.2016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81" t="str">
        <f t="shared" si="29"/>
        <v>31.12.2016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81" t="str">
        <f t="shared" si="29"/>
        <v>31.12.2016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56174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81" t="str">
        <f t="shared" si="29"/>
        <v>31.12.2016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81" t="str">
        <f t="shared" si="29"/>
        <v>31.12.2016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81" t="str">
        <f t="shared" si="29"/>
        <v>31.12.2016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81" t="str">
        <f t="shared" si="29"/>
        <v>31.12.2016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56174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81" t="str">
        <f t="shared" si="29"/>
        <v>31.12.2016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95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81" t="str">
        <f t="shared" si="29"/>
        <v>31.12.2016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81" t="str">
        <f t="shared" si="29"/>
        <v>31.12.2016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81" t="str">
        <f t="shared" si="29"/>
        <v>31.12.2016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81" t="str">
        <f t="shared" si="29"/>
        <v>31.12.2016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81" t="str">
        <f t="shared" si="29"/>
        <v>31.12.2016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81" t="str">
        <f t="shared" si="29"/>
        <v>31.12.2016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81" t="str">
        <f t="shared" si="29"/>
        <v>31.12.2016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81" t="str">
        <f t="shared" si="29"/>
        <v>31.12.2016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81" t="str">
        <f t="shared" si="29"/>
        <v>31.12.2016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81" t="str">
        <f t="shared" si="29"/>
        <v>31.12.2016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81" t="str">
        <f t="shared" si="29"/>
        <v>31.12.2016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81" t="str">
        <f t="shared" si="29"/>
        <v>31.12.2016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988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81" t="str">
        <f t="shared" si="29"/>
        <v>31.12.2016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57257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81" t="str">
        <f t="shared" si="29"/>
        <v>31.12.2016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81" t="str">
        <f t="shared" si="29"/>
        <v>31.12.2016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81" t="str">
        <f t="shared" si="29"/>
        <v>31.12.2016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57257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81" t="str">
        <f t="shared" si="29"/>
        <v>31.12.2016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81" t="str">
        <f t="shared" si="29"/>
        <v>31.12.2016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81" t="str">
        <f t="shared" si="29"/>
        <v>31.12.2016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81" t="str">
        <f t="shared" si="29"/>
        <v>31.12.2016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81" t="str">
        <f t="shared" si="29"/>
        <v>31.12.2016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81" t="str">
        <f t="shared" si="29"/>
        <v>31.12.2016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81" t="str">
        <f t="shared" si="29"/>
        <v>31.12.2016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81" t="str">
        <f t="shared" si="29"/>
        <v>31.12.2016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81" t="str">
        <f t="shared" si="29"/>
        <v>31.12.2016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81" t="str">
        <f t="shared" si="29"/>
        <v>31.12.2016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81" t="str">
        <f t="shared" si="29"/>
        <v>31.12.2016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81" t="str">
        <f t="shared" si="29"/>
        <v>31.12.2016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81" t="str">
        <f t="shared" si="29"/>
        <v>31.12.2016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81" t="str">
        <f t="shared" si="29"/>
        <v>31.12.2016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81" t="str">
        <f t="shared" si="29"/>
        <v>31.12.2016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81" t="str">
        <f t="shared" si="29"/>
        <v>31.12.2016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81" t="str">
        <f t="shared" si="29"/>
        <v>31.12.2016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81" t="str">
        <f t="shared" si="29"/>
        <v>31.12.2016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81" t="str">
        <f t="shared" si="29"/>
        <v>31.12.2016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81" t="str">
        <f t="shared" si="29"/>
        <v>31.12.2016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81" t="str">
        <f t="shared" si="29"/>
        <v>31.12.2016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81" t="str">
        <f t="shared" si="29"/>
        <v>31.12.2016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81" t="str">
        <f t="shared" si="29"/>
        <v>31.12.2016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81" t="str">
        <f t="shared" si="29"/>
        <v>31.12.2016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81" t="str">
        <f t="shared" si="29"/>
        <v>31.12.2016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81" t="str">
        <f t="shared" si="29"/>
        <v>31.12.2016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81" t="str">
        <f t="shared" si="29"/>
        <v>31.12.2016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81" t="str">
        <f t="shared" si="29"/>
        <v>31.12.2016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81" t="str">
        <f t="shared" si="29"/>
        <v>31.12.2016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81" t="str">
        <f t="shared" si="29"/>
        <v>31.12.2016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81" t="str">
        <f t="shared" si="29"/>
        <v>31.12.2016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81" t="str">
        <f t="shared" si="29"/>
        <v>31.12.2016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81" t="str">
        <f t="shared" si="29"/>
        <v>31.12.2016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81" t="str">
        <f t="shared" si="29"/>
        <v>31.12.2016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81" t="str">
        <f t="shared" si="29"/>
        <v>31.12.2016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81" t="str">
        <f t="shared" si="29"/>
        <v>31.12.2016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81" t="str">
        <f t="shared" si="29"/>
        <v>31.12.2016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81" t="str">
        <f t="shared" si="29"/>
        <v>31.12.2016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81" t="str">
        <f aca="true" t="shared" si="32" ref="C410:C459">endDate</f>
        <v>31.12.2016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81" t="str">
        <f t="shared" si="32"/>
        <v>31.12.2016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81" t="str">
        <f t="shared" si="32"/>
        <v>31.12.2016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81" t="str">
        <f t="shared" si="32"/>
        <v>31.12.2016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81" t="str">
        <f t="shared" si="32"/>
        <v>31.12.2016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81" t="str">
        <f t="shared" si="32"/>
        <v>31.12.2016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81" t="str">
        <f t="shared" si="32"/>
        <v>31.12.2016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117629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81" t="str">
        <f t="shared" si="32"/>
        <v>31.12.2016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81" t="str">
        <f t="shared" si="32"/>
        <v>31.12.2016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81" t="str">
        <f t="shared" si="32"/>
        <v>31.12.2016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81" t="str">
        <f t="shared" si="32"/>
        <v>31.12.2016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117629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81" t="str">
        <f t="shared" si="32"/>
        <v>31.12.2016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95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81" t="str">
        <f t="shared" si="32"/>
        <v>31.12.2016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81" t="str">
        <f t="shared" si="32"/>
        <v>31.12.2016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81" t="str">
        <f t="shared" si="32"/>
        <v>31.12.2016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81" t="str">
        <f t="shared" si="32"/>
        <v>31.12.2016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81" t="str">
        <f t="shared" si="32"/>
        <v>31.12.2016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81" t="str">
        <f t="shared" si="32"/>
        <v>31.12.2016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81" t="str">
        <f t="shared" si="32"/>
        <v>31.12.2016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81" t="str">
        <f t="shared" si="32"/>
        <v>31.12.2016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81" t="str">
        <f t="shared" si="32"/>
        <v>31.12.2016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81" t="str">
        <f t="shared" si="32"/>
        <v>31.12.2016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81" t="str">
        <f t="shared" si="32"/>
        <v>31.12.2016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81" t="str">
        <f t="shared" si="32"/>
        <v>31.12.2016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-19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81" t="str">
        <f t="shared" si="32"/>
        <v>31.12.2016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117705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81" t="str">
        <f t="shared" si="32"/>
        <v>31.12.2016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81" t="str">
        <f t="shared" si="32"/>
        <v>31.12.2016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81" t="str">
        <f t="shared" si="32"/>
        <v>31.12.2016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117705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81" t="str">
        <f t="shared" si="32"/>
        <v>31.12.2016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81" t="str">
        <f t="shared" si="32"/>
        <v>31.12.2016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81" t="str">
        <f t="shared" si="32"/>
        <v>31.12.2016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81" t="str">
        <f t="shared" si="32"/>
        <v>31.12.2016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81" t="str">
        <f t="shared" si="32"/>
        <v>31.12.2016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81" t="str">
        <f t="shared" si="32"/>
        <v>31.12.2016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81" t="str">
        <f t="shared" si="32"/>
        <v>31.12.2016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81" t="str">
        <f t="shared" si="32"/>
        <v>31.12.2016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81" t="str">
        <f t="shared" si="32"/>
        <v>31.12.2016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81" t="str">
        <f t="shared" si="32"/>
        <v>31.12.2016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81" t="str">
        <f t="shared" si="32"/>
        <v>31.12.2016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81" t="str">
        <f t="shared" si="32"/>
        <v>31.12.2016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81" t="str">
        <f t="shared" si="32"/>
        <v>31.12.2016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81" t="str">
        <f t="shared" si="32"/>
        <v>31.12.2016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81" t="str">
        <f t="shared" si="32"/>
        <v>31.12.2016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81" t="str">
        <f t="shared" si="32"/>
        <v>31.12.2016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81" t="str">
        <f t="shared" si="32"/>
        <v>31.12.2016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81" t="str">
        <f t="shared" si="32"/>
        <v>31.12.2016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81" t="str">
        <f t="shared" si="32"/>
        <v>31.12.2016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81" t="str">
        <f t="shared" si="32"/>
        <v>31.12.2016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81" t="str">
        <f t="shared" si="32"/>
        <v>31.12.2016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81" t="str">
        <f t="shared" si="32"/>
        <v>31.12.2016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81" t="str">
        <f aca="true" t="shared" si="35" ref="C461:C524">endDate</f>
        <v>31.12.2016</v>
      </c>
      <c r="D461" s="105" t="s">
        <v>523</v>
      </c>
      <c r="E461" s="496">
        <v>1</v>
      </c>
      <c r="F461" s="105" t="s">
        <v>522</v>
      </c>
      <c r="H461" s="105">
        <f>'Справка 6'!D11</f>
        <v>36909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81" t="str">
        <f t="shared" si="35"/>
        <v>31.12.2016</v>
      </c>
      <c r="D462" s="105" t="s">
        <v>526</v>
      </c>
      <c r="E462" s="496">
        <v>1</v>
      </c>
      <c r="F462" s="105" t="s">
        <v>525</v>
      </c>
      <c r="H462" s="105">
        <f>'Справка 6'!D12</f>
        <v>24781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81" t="str">
        <f t="shared" si="35"/>
        <v>31.12.2016</v>
      </c>
      <c r="D463" s="105" t="s">
        <v>529</v>
      </c>
      <c r="E463" s="496">
        <v>1</v>
      </c>
      <c r="F463" s="105" t="s">
        <v>528</v>
      </c>
      <c r="H463" s="105">
        <f>'Справка 6'!D13</f>
        <v>6848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81" t="str">
        <f t="shared" si="35"/>
        <v>31.12.2016</v>
      </c>
      <c r="D464" s="105" t="s">
        <v>532</v>
      </c>
      <c r="E464" s="496">
        <v>1</v>
      </c>
      <c r="F464" s="105" t="s">
        <v>531</v>
      </c>
      <c r="H464" s="105">
        <f>'Справка 6'!D14</f>
        <v>17366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81" t="str">
        <f t="shared" si="35"/>
        <v>31.12.2016</v>
      </c>
      <c r="D465" s="105" t="s">
        <v>535</v>
      </c>
      <c r="E465" s="496">
        <v>1</v>
      </c>
      <c r="F465" s="105" t="s">
        <v>534</v>
      </c>
      <c r="H465" s="105">
        <f>'Справка 6'!D15</f>
        <v>14070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81" t="str">
        <f t="shared" si="35"/>
        <v>31.12.2016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81" t="str">
        <f t="shared" si="35"/>
        <v>31.12.2016</v>
      </c>
      <c r="D467" s="105" t="s">
        <v>540</v>
      </c>
      <c r="E467" s="496">
        <v>1</v>
      </c>
      <c r="F467" s="105" t="s">
        <v>539</v>
      </c>
      <c r="H467" s="105">
        <f>'Справка 6'!D17</f>
        <v>629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81" t="str">
        <f t="shared" si="35"/>
        <v>31.12.2016</v>
      </c>
      <c r="D468" s="105" t="s">
        <v>543</v>
      </c>
      <c r="E468" s="496">
        <v>1</v>
      </c>
      <c r="F468" s="105" t="s">
        <v>542</v>
      </c>
      <c r="H468" s="105">
        <f>'Справка 6'!D18</f>
        <v>2451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81" t="str">
        <f t="shared" si="35"/>
        <v>31.12.2016</v>
      </c>
      <c r="D469" s="105" t="s">
        <v>545</v>
      </c>
      <c r="E469" s="496">
        <v>1</v>
      </c>
      <c r="F469" s="105" t="s">
        <v>828</v>
      </c>
      <c r="H469" s="105">
        <f>'Справка 6'!D19</f>
        <v>103054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81" t="str">
        <f t="shared" si="35"/>
        <v>31.12.2016</v>
      </c>
      <c r="D470" s="105" t="s">
        <v>547</v>
      </c>
      <c r="E470" s="496">
        <v>1</v>
      </c>
      <c r="F470" s="105" t="s">
        <v>546</v>
      </c>
      <c r="H470" s="105">
        <f>'Справка 6'!D20</f>
        <v>22556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81" t="str">
        <f t="shared" si="35"/>
        <v>31.12.2016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81" t="str">
        <f t="shared" si="35"/>
        <v>31.12.2016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81" t="str">
        <f t="shared" si="35"/>
        <v>31.12.2016</v>
      </c>
      <c r="D473" s="105" t="s">
        <v>555</v>
      </c>
      <c r="E473" s="496">
        <v>1</v>
      </c>
      <c r="F473" s="105" t="s">
        <v>554</v>
      </c>
      <c r="H473" s="105">
        <f>'Справка 6'!D24</f>
        <v>255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81" t="str">
        <f t="shared" si="35"/>
        <v>31.12.2016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81" t="str">
        <f t="shared" si="35"/>
        <v>31.12.2016</v>
      </c>
      <c r="D475" s="105" t="s">
        <v>558</v>
      </c>
      <c r="E475" s="496">
        <v>1</v>
      </c>
      <c r="F475" s="105" t="s">
        <v>542</v>
      </c>
      <c r="H475" s="105">
        <f>'Справка 6'!D26</f>
        <v>72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81" t="str">
        <f t="shared" si="35"/>
        <v>31.12.2016</v>
      </c>
      <c r="D476" s="105" t="s">
        <v>560</v>
      </c>
      <c r="E476" s="496">
        <v>1</v>
      </c>
      <c r="F476" s="105" t="s">
        <v>863</v>
      </c>
      <c r="H476" s="105">
        <f>'Справка 6'!D27</f>
        <v>327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81" t="str">
        <f t="shared" si="35"/>
        <v>31.12.2016</v>
      </c>
      <c r="D477" s="105" t="s">
        <v>562</v>
      </c>
      <c r="E477" s="496">
        <v>1</v>
      </c>
      <c r="F477" s="105" t="s">
        <v>561</v>
      </c>
      <c r="H477" s="105">
        <f>'Справка 6'!D29</f>
        <v>8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81" t="str">
        <f t="shared" si="35"/>
        <v>31.12.2016</v>
      </c>
      <c r="D478" s="105" t="s">
        <v>563</v>
      </c>
      <c r="E478" s="496">
        <v>1</v>
      </c>
      <c r="F478" s="105" t="s">
        <v>108</v>
      </c>
      <c r="H478" s="105">
        <f>'Справка 6'!D30</f>
        <v>1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81" t="str">
        <f t="shared" si="35"/>
        <v>31.12.2016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81" t="str">
        <f t="shared" si="35"/>
        <v>31.12.2016</v>
      </c>
      <c r="D480" s="105" t="s">
        <v>565</v>
      </c>
      <c r="E480" s="496">
        <v>1</v>
      </c>
      <c r="F480" s="105" t="s">
        <v>113</v>
      </c>
      <c r="H480" s="105">
        <f>'Справка 6'!D32</f>
        <v>7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81" t="str">
        <f t="shared" si="35"/>
        <v>31.12.2016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81" t="str">
        <f t="shared" si="35"/>
        <v>31.12.2016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81" t="str">
        <f t="shared" si="35"/>
        <v>31.12.2016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81" t="str">
        <f t="shared" si="35"/>
        <v>31.12.2016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81" t="str">
        <f t="shared" si="35"/>
        <v>31.12.2016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81" t="str">
        <f t="shared" si="35"/>
        <v>31.12.2016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81" t="str">
        <f t="shared" si="35"/>
        <v>31.12.2016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81" t="str">
        <f t="shared" si="35"/>
        <v>31.12.2016</v>
      </c>
      <c r="D488" s="105" t="s">
        <v>578</v>
      </c>
      <c r="E488" s="496">
        <v>1</v>
      </c>
      <c r="F488" s="105" t="s">
        <v>827</v>
      </c>
      <c r="H488" s="105">
        <f>'Справка 6'!D40</f>
        <v>8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81" t="str">
        <f t="shared" si="35"/>
        <v>31.12.2016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81" t="str">
        <f t="shared" si="35"/>
        <v>31.12.2016</v>
      </c>
      <c r="D490" s="105" t="s">
        <v>583</v>
      </c>
      <c r="E490" s="496">
        <v>1</v>
      </c>
      <c r="F490" s="105" t="s">
        <v>582</v>
      </c>
      <c r="H490" s="105">
        <f>'Справка 6'!D42</f>
        <v>125945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81" t="str">
        <f t="shared" si="35"/>
        <v>31.12.2016</v>
      </c>
      <c r="D491" s="105" t="s">
        <v>523</v>
      </c>
      <c r="E491" s="496">
        <v>2</v>
      </c>
      <c r="F491" s="105" t="s">
        <v>522</v>
      </c>
      <c r="H491" s="105">
        <f>'Справка 6'!E11</f>
        <v>4618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81" t="str">
        <f t="shared" si="35"/>
        <v>31.12.2016</v>
      </c>
      <c r="D492" s="105" t="s">
        <v>526</v>
      </c>
      <c r="E492" s="496">
        <v>2</v>
      </c>
      <c r="F492" s="105" t="s">
        <v>525</v>
      </c>
      <c r="H492" s="105">
        <f>'Справка 6'!E12</f>
        <v>1233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81" t="str">
        <f t="shared" si="35"/>
        <v>31.12.2016</v>
      </c>
      <c r="D493" s="105" t="s">
        <v>529</v>
      </c>
      <c r="E493" s="496">
        <v>2</v>
      </c>
      <c r="F493" s="105" t="s">
        <v>528</v>
      </c>
      <c r="H493" s="105">
        <f>'Справка 6'!E13</f>
        <v>400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81" t="str">
        <f t="shared" si="35"/>
        <v>31.12.2016</v>
      </c>
      <c r="D494" s="105" t="s">
        <v>532</v>
      </c>
      <c r="E494" s="496">
        <v>2</v>
      </c>
      <c r="F494" s="105" t="s">
        <v>531</v>
      </c>
      <c r="H494" s="105">
        <f>'Справка 6'!E14</f>
        <v>423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81" t="str">
        <f t="shared" si="35"/>
        <v>31.12.2016</v>
      </c>
      <c r="D495" s="105" t="s">
        <v>535</v>
      </c>
      <c r="E495" s="496">
        <v>2</v>
      </c>
      <c r="F495" s="105" t="s">
        <v>534</v>
      </c>
      <c r="H495" s="105">
        <f>'Справка 6'!E15</f>
        <v>1293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81" t="str">
        <f t="shared" si="35"/>
        <v>31.12.2016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81" t="str">
        <f t="shared" si="35"/>
        <v>31.12.2016</v>
      </c>
      <c r="D497" s="105" t="s">
        <v>540</v>
      </c>
      <c r="E497" s="496">
        <v>2</v>
      </c>
      <c r="F497" s="105" t="s">
        <v>539</v>
      </c>
      <c r="H497" s="105">
        <f>'Справка 6'!E17</f>
        <v>5803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81" t="str">
        <f t="shared" si="35"/>
        <v>31.12.2016</v>
      </c>
      <c r="D498" s="105" t="s">
        <v>543</v>
      </c>
      <c r="E498" s="496">
        <v>2</v>
      </c>
      <c r="F498" s="105" t="s">
        <v>542</v>
      </c>
      <c r="H498" s="105">
        <f>'Справка 6'!E18</f>
        <v>193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81" t="str">
        <f t="shared" si="35"/>
        <v>31.12.2016</v>
      </c>
      <c r="D499" s="105" t="s">
        <v>545</v>
      </c>
      <c r="E499" s="496">
        <v>2</v>
      </c>
      <c r="F499" s="105" t="s">
        <v>828</v>
      </c>
      <c r="H499" s="105">
        <f>'Справка 6'!E19</f>
        <v>13963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81" t="str">
        <f t="shared" si="35"/>
        <v>31.12.2016</v>
      </c>
      <c r="D500" s="105" t="s">
        <v>547</v>
      </c>
      <c r="E500" s="496">
        <v>2</v>
      </c>
      <c r="F500" s="105" t="s">
        <v>546</v>
      </c>
      <c r="H500" s="105">
        <f>'Справка 6'!E20</f>
        <v>1646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81" t="str">
        <f t="shared" si="35"/>
        <v>31.12.2016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81" t="str">
        <f t="shared" si="35"/>
        <v>31.12.2016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81" t="str">
        <f t="shared" si="35"/>
        <v>31.12.2016</v>
      </c>
      <c r="D503" s="105" t="s">
        <v>555</v>
      </c>
      <c r="E503" s="496">
        <v>2</v>
      </c>
      <c r="F503" s="105" t="s">
        <v>554</v>
      </c>
      <c r="H503" s="105">
        <f>'Справка 6'!E24</f>
        <v>3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81" t="str">
        <f t="shared" si="35"/>
        <v>31.12.2016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81" t="str">
        <f t="shared" si="35"/>
        <v>31.12.2016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81" t="str">
        <f t="shared" si="35"/>
        <v>31.12.2016</v>
      </c>
      <c r="D506" s="105" t="s">
        <v>560</v>
      </c>
      <c r="E506" s="496">
        <v>2</v>
      </c>
      <c r="F506" s="105" t="s">
        <v>863</v>
      </c>
      <c r="H506" s="105">
        <f>'Справка 6'!E27</f>
        <v>3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81" t="str">
        <f t="shared" si="35"/>
        <v>31.12.2016</v>
      </c>
      <c r="D507" s="105" t="s">
        <v>562</v>
      </c>
      <c r="E507" s="496">
        <v>2</v>
      </c>
      <c r="F507" s="105" t="s">
        <v>561</v>
      </c>
      <c r="H507" s="105">
        <f>'Справка 6'!E29</f>
        <v>3504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81" t="str">
        <f t="shared" si="35"/>
        <v>31.12.2016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81" t="str">
        <f t="shared" si="35"/>
        <v>31.12.2016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81" t="str">
        <f t="shared" si="35"/>
        <v>31.12.2016</v>
      </c>
      <c r="D510" s="105" t="s">
        <v>565</v>
      </c>
      <c r="E510" s="496">
        <v>2</v>
      </c>
      <c r="F510" s="105" t="s">
        <v>113</v>
      </c>
      <c r="H510" s="105">
        <f>'Справка 6'!E32</f>
        <v>3504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81" t="str">
        <f t="shared" si="35"/>
        <v>31.12.2016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81" t="str">
        <f t="shared" si="35"/>
        <v>31.12.2016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81" t="str">
        <f t="shared" si="35"/>
        <v>31.12.2016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81" t="str">
        <f t="shared" si="35"/>
        <v>31.12.2016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81" t="str">
        <f t="shared" si="35"/>
        <v>31.12.2016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81" t="str">
        <f t="shared" si="35"/>
        <v>31.12.2016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81" t="str">
        <f t="shared" si="35"/>
        <v>31.12.2016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81" t="str">
        <f t="shared" si="35"/>
        <v>31.12.2016</v>
      </c>
      <c r="D518" s="105" t="s">
        <v>578</v>
      </c>
      <c r="E518" s="496">
        <v>2</v>
      </c>
      <c r="F518" s="105" t="s">
        <v>827</v>
      </c>
      <c r="H518" s="105">
        <f>'Справка 6'!E40</f>
        <v>3504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81" t="str">
        <f t="shared" si="35"/>
        <v>31.12.2016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81" t="str">
        <f t="shared" si="35"/>
        <v>31.12.2016</v>
      </c>
      <c r="D520" s="105" t="s">
        <v>583</v>
      </c>
      <c r="E520" s="496">
        <v>2</v>
      </c>
      <c r="F520" s="105" t="s">
        <v>582</v>
      </c>
      <c r="H520" s="105">
        <f>'Справка 6'!E42</f>
        <v>19116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81" t="str">
        <f t="shared" si="35"/>
        <v>31.12.2016</v>
      </c>
      <c r="D521" s="105" t="s">
        <v>523</v>
      </c>
      <c r="E521" s="496">
        <v>3</v>
      </c>
      <c r="F521" s="105" t="s">
        <v>522</v>
      </c>
      <c r="H521" s="105">
        <f>'Справка 6'!F11</f>
        <v>1975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81" t="str">
        <f t="shared" si="35"/>
        <v>31.12.2016</v>
      </c>
      <c r="D522" s="105" t="s">
        <v>526</v>
      </c>
      <c r="E522" s="496">
        <v>3</v>
      </c>
      <c r="F522" s="105" t="s">
        <v>525</v>
      </c>
      <c r="H522" s="105">
        <f>'Справка 6'!F12</f>
        <v>1934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81" t="str">
        <f t="shared" si="35"/>
        <v>31.12.2016</v>
      </c>
      <c r="D523" s="105" t="s">
        <v>529</v>
      </c>
      <c r="E523" s="496">
        <v>3</v>
      </c>
      <c r="F523" s="105" t="s">
        <v>528</v>
      </c>
      <c r="H523" s="105">
        <f>'Справка 6'!F13</f>
        <v>108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81" t="str">
        <f t="shared" si="35"/>
        <v>31.12.2016</v>
      </c>
      <c r="D524" s="105" t="s">
        <v>532</v>
      </c>
      <c r="E524" s="496">
        <v>3</v>
      </c>
      <c r="F524" s="105" t="s">
        <v>531</v>
      </c>
      <c r="H524" s="105">
        <f>'Справка 6'!F14</f>
        <v>182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81" t="str">
        <f aca="true" t="shared" si="38" ref="C525:C588">endDate</f>
        <v>31.12.2016</v>
      </c>
      <c r="D525" s="105" t="s">
        <v>535</v>
      </c>
      <c r="E525" s="496">
        <v>3</v>
      </c>
      <c r="F525" s="105" t="s">
        <v>534</v>
      </c>
      <c r="H525" s="105">
        <f>'Справка 6'!F15</f>
        <v>458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81" t="str">
        <f t="shared" si="38"/>
        <v>31.12.2016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81" t="str">
        <f t="shared" si="38"/>
        <v>31.12.2016</v>
      </c>
      <c r="D527" s="105" t="s">
        <v>540</v>
      </c>
      <c r="E527" s="496">
        <v>3</v>
      </c>
      <c r="F527" s="105" t="s">
        <v>539</v>
      </c>
      <c r="H527" s="105">
        <f>'Справка 6'!F17</f>
        <v>5900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81" t="str">
        <f t="shared" si="38"/>
        <v>31.12.2016</v>
      </c>
      <c r="D528" s="105" t="s">
        <v>543</v>
      </c>
      <c r="E528" s="496">
        <v>3</v>
      </c>
      <c r="F528" s="105" t="s">
        <v>542</v>
      </c>
      <c r="H528" s="105">
        <f>'Справка 6'!F18</f>
        <v>69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81" t="str">
        <f t="shared" si="38"/>
        <v>31.12.2016</v>
      </c>
      <c r="D529" s="105" t="s">
        <v>545</v>
      </c>
      <c r="E529" s="496">
        <v>3</v>
      </c>
      <c r="F529" s="105" t="s">
        <v>828</v>
      </c>
      <c r="H529" s="105">
        <f>'Справка 6'!F19</f>
        <v>10626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81" t="str">
        <f t="shared" si="38"/>
        <v>31.12.2016</v>
      </c>
      <c r="D530" s="105" t="s">
        <v>547</v>
      </c>
      <c r="E530" s="496">
        <v>3</v>
      </c>
      <c r="F530" s="105" t="s">
        <v>546</v>
      </c>
      <c r="H530" s="105">
        <f>'Справка 6'!F20</f>
        <v>1373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81" t="str">
        <f t="shared" si="38"/>
        <v>31.12.2016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81" t="str">
        <f t="shared" si="38"/>
        <v>31.12.2016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81" t="str">
        <f t="shared" si="38"/>
        <v>31.12.2016</v>
      </c>
      <c r="D533" s="105" t="s">
        <v>555</v>
      </c>
      <c r="E533" s="496">
        <v>3</v>
      </c>
      <c r="F533" s="105" t="s">
        <v>554</v>
      </c>
      <c r="H533" s="105">
        <f>'Справка 6'!F24</f>
        <v>4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81" t="str">
        <f t="shared" si="38"/>
        <v>31.12.2016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81" t="str">
        <f t="shared" si="38"/>
        <v>31.12.2016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81" t="str">
        <f t="shared" si="38"/>
        <v>31.12.2016</v>
      </c>
      <c r="D536" s="105" t="s">
        <v>560</v>
      </c>
      <c r="E536" s="496">
        <v>3</v>
      </c>
      <c r="F536" s="105" t="s">
        <v>863</v>
      </c>
      <c r="H536" s="105">
        <f>'Справка 6'!F27</f>
        <v>4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81" t="str">
        <f t="shared" si="38"/>
        <v>31.12.2016</v>
      </c>
      <c r="D537" s="105" t="s">
        <v>562</v>
      </c>
      <c r="E537" s="496">
        <v>3</v>
      </c>
      <c r="F537" s="105" t="s">
        <v>561</v>
      </c>
      <c r="H537" s="105">
        <f>'Справка 6'!F29</f>
        <v>222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81" t="str">
        <f t="shared" si="38"/>
        <v>31.12.2016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81" t="str">
        <f t="shared" si="38"/>
        <v>31.12.2016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81" t="str">
        <f t="shared" si="38"/>
        <v>31.12.2016</v>
      </c>
      <c r="D540" s="105" t="s">
        <v>565</v>
      </c>
      <c r="E540" s="496">
        <v>3</v>
      </c>
      <c r="F540" s="105" t="s">
        <v>113</v>
      </c>
      <c r="H540" s="105">
        <f>'Справка 6'!F32</f>
        <v>222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81" t="str">
        <f t="shared" si="38"/>
        <v>31.12.2016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81" t="str">
        <f t="shared" si="38"/>
        <v>31.12.2016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81" t="str">
        <f t="shared" si="38"/>
        <v>31.12.2016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81" t="str">
        <f t="shared" si="38"/>
        <v>31.12.2016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81" t="str">
        <f t="shared" si="38"/>
        <v>31.12.2016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81" t="str">
        <f t="shared" si="38"/>
        <v>31.12.2016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81" t="str">
        <f t="shared" si="38"/>
        <v>31.12.2016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81" t="str">
        <f t="shared" si="38"/>
        <v>31.12.2016</v>
      </c>
      <c r="D548" s="105" t="s">
        <v>578</v>
      </c>
      <c r="E548" s="496">
        <v>3</v>
      </c>
      <c r="F548" s="105" t="s">
        <v>827</v>
      </c>
      <c r="H548" s="105">
        <f>'Справка 6'!F40</f>
        <v>222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81" t="str">
        <f t="shared" si="38"/>
        <v>31.12.2016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81" t="str">
        <f t="shared" si="38"/>
        <v>31.12.2016</v>
      </c>
      <c r="D550" s="105" t="s">
        <v>583</v>
      </c>
      <c r="E550" s="496">
        <v>3</v>
      </c>
      <c r="F550" s="105" t="s">
        <v>582</v>
      </c>
      <c r="H550" s="105">
        <f>'Справка 6'!F42</f>
        <v>12225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81" t="str">
        <f t="shared" si="38"/>
        <v>31.12.2016</v>
      </c>
      <c r="D551" s="105" t="s">
        <v>523</v>
      </c>
      <c r="E551" s="496">
        <v>4</v>
      </c>
      <c r="F551" s="105" t="s">
        <v>522</v>
      </c>
      <c r="H551" s="105">
        <f>'Справка 6'!G11</f>
        <v>39552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81" t="str">
        <f t="shared" si="38"/>
        <v>31.12.2016</v>
      </c>
      <c r="D552" s="105" t="s">
        <v>526</v>
      </c>
      <c r="E552" s="496">
        <v>4</v>
      </c>
      <c r="F552" s="105" t="s">
        <v>525</v>
      </c>
      <c r="H552" s="105">
        <f>'Справка 6'!G12</f>
        <v>24080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81" t="str">
        <f t="shared" si="38"/>
        <v>31.12.2016</v>
      </c>
      <c r="D553" s="105" t="s">
        <v>529</v>
      </c>
      <c r="E553" s="496">
        <v>4</v>
      </c>
      <c r="F553" s="105" t="s">
        <v>528</v>
      </c>
      <c r="H553" s="105">
        <f>'Справка 6'!G13</f>
        <v>7140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81" t="str">
        <f t="shared" si="38"/>
        <v>31.12.2016</v>
      </c>
      <c r="D554" s="105" t="s">
        <v>532</v>
      </c>
      <c r="E554" s="496">
        <v>4</v>
      </c>
      <c r="F554" s="105" t="s">
        <v>531</v>
      </c>
      <c r="H554" s="105">
        <f>'Справка 6'!G14</f>
        <v>17607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81" t="str">
        <f t="shared" si="38"/>
        <v>31.12.2016</v>
      </c>
      <c r="D555" s="105" t="s">
        <v>535</v>
      </c>
      <c r="E555" s="496">
        <v>4</v>
      </c>
      <c r="F555" s="105" t="s">
        <v>534</v>
      </c>
      <c r="H555" s="105">
        <f>'Справка 6'!G15</f>
        <v>14905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81" t="str">
        <f t="shared" si="38"/>
        <v>31.12.2016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81" t="str">
        <f t="shared" si="38"/>
        <v>31.12.2016</v>
      </c>
      <c r="D557" s="105" t="s">
        <v>540</v>
      </c>
      <c r="E557" s="496">
        <v>4</v>
      </c>
      <c r="F557" s="105" t="s">
        <v>539</v>
      </c>
      <c r="H557" s="105">
        <f>'Справка 6'!G17</f>
        <v>532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81" t="str">
        <f t="shared" si="38"/>
        <v>31.12.2016</v>
      </c>
      <c r="D558" s="105" t="s">
        <v>543</v>
      </c>
      <c r="E558" s="496">
        <v>4</v>
      </c>
      <c r="F558" s="105" t="s">
        <v>542</v>
      </c>
      <c r="H558" s="105">
        <f>'Справка 6'!G18</f>
        <v>2575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81" t="str">
        <f t="shared" si="38"/>
        <v>31.12.2016</v>
      </c>
      <c r="D559" s="105" t="s">
        <v>545</v>
      </c>
      <c r="E559" s="496">
        <v>4</v>
      </c>
      <c r="F559" s="105" t="s">
        <v>828</v>
      </c>
      <c r="H559" s="105">
        <f>'Справка 6'!G19</f>
        <v>106391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81" t="str">
        <f t="shared" si="38"/>
        <v>31.12.2016</v>
      </c>
      <c r="D560" s="105" t="s">
        <v>547</v>
      </c>
      <c r="E560" s="496">
        <v>4</v>
      </c>
      <c r="F560" s="105" t="s">
        <v>546</v>
      </c>
      <c r="H560" s="105">
        <f>'Справка 6'!G20</f>
        <v>22829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81" t="str">
        <f t="shared" si="38"/>
        <v>31.12.2016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81" t="str">
        <f t="shared" si="38"/>
        <v>31.12.2016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81" t="str">
        <f t="shared" si="38"/>
        <v>31.12.2016</v>
      </c>
      <c r="D563" s="105" t="s">
        <v>555</v>
      </c>
      <c r="E563" s="496">
        <v>4</v>
      </c>
      <c r="F563" s="105" t="s">
        <v>554</v>
      </c>
      <c r="H563" s="105">
        <f>'Справка 6'!G24</f>
        <v>254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81" t="str">
        <f t="shared" si="38"/>
        <v>31.12.2016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81" t="str">
        <f t="shared" si="38"/>
        <v>31.12.2016</v>
      </c>
      <c r="D565" s="105" t="s">
        <v>558</v>
      </c>
      <c r="E565" s="496">
        <v>4</v>
      </c>
      <c r="F565" s="105" t="s">
        <v>542</v>
      </c>
      <c r="H565" s="105">
        <f>'Справка 6'!G26</f>
        <v>72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81" t="str">
        <f t="shared" si="38"/>
        <v>31.12.2016</v>
      </c>
      <c r="D566" s="105" t="s">
        <v>560</v>
      </c>
      <c r="E566" s="496">
        <v>4</v>
      </c>
      <c r="F566" s="105" t="s">
        <v>863</v>
      </c>
      <c r="H566" s="105">
        <f>'Справка 6'!G27</f>
        <v>326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81" t="str">
        <f t="shared" si="38"/>
        <v>31.12.2016</v>
      </c>
      <c r="D567" s="105" t="s">
        <v>562</v>
      </c>
      <c r="E567" s="496">
        <v>4</v>
      </c>
      <c r="F567" s="105" t="s">
        <v>561</v>
      </c>
      <c r="H567" s="105">
        <f>'Справка 6'!G29</f>
        <v>3290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81" t="str">
        <f t="shared" si="38"/>
        <v>31.12.2016</v>
      </c>
      <c r="D568" s="105" t="s">
        <v>563</v>
      </c>
      <c r="E568" s="496">
        <v>4</v>
      </c>
      <c r="F568" s="105" t="s">
        <v>108</v>
      </c>
      <c r="H568" s="105">
        <f>'Справка 6'!G30</f>
        <v>1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81" t="str">
        <f t="shared" si="38"/>
        <v>31.12.2016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81" t="str">
        <f t="shared" si="38"/>
        <v>31.12.2016</v>
      </c>
      <c r="D570" s="105" t="s">
        <v>565</v>
      </c>
      <c r="E570" s="496">
        <v>4</v>
      </c>
      <c r="F570" s="105" t="s">
        <v>113</v>
      </c>
      <c r="H570" s="105">
        <f>'Справка 6'!G32</f>
        <v>3289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81" t="str">
        <f t="shared" si="38"/>
        <v>31.12.2016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81" t="str">
        <f t="shared" si="38"/>
        <v>31.12.2016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81" t="str">
        <f t="shared" si="38"/>
        <v>31.12.2016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81" t="str">
        <f t="shared" si="38"/>
        <v>31.12.2016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81" t="str">
        <f t="shared" si="38"/>
        <v>31.12.2016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81" t="str">
        <f t="shared" si="38"/>
        <v>31.12.2016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81" t="str">
        <f t="shared" si="38"/>
        <v>31.12.2016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81" t="str">
        <f t="shared" si="38"/>
        <v>31.12.2016</v>
      </c>
      <c r="D578" s="105" t="s">
        <v>578</v>
      </c>
      <c r="E578" s="496">
        <v>4</v>
      </c>
      <c r="F578" s="105" t="s">
        <v>827</v>
      </c>
      <c r="H578" s="105">
        <f>'Справка 6'!G40</f>
        <v>3290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81" t="str">
        <f t="shared" si="38"/>
        <v>31.12.2016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81" t="str">
        <f t="shared" si="38"/>
        <v>31.12.2016</v>
      </c>
      <c r="D580" s="105" t="s">
        <v>583</v>
      </c>
      <c r="E580" s="496">
        <v>4</v>
      </c>
      <c r="F580" s="105" t="s">
        <v>582</v>
      </c>
      <c r="H580" s="105">
        <f>'Справка 6'!G42</f>
        <v>132836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81" t="str">
        <f t="shared" si="38"/>
        <v>31.12.2016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81" t="str">
        <f t="shared" si="38"/>
        <v>31.12.2016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81" t="str">
        <f t="shared" si="38"/>
        <v>31.12.2016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81" t="str">
        <f t="shared" si="38"/>
        <v>31.12.2016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81" t="str">
        <f t="shared" si="38"/>
        <v>31.12.2016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81" t="str">
        <f t="shared" si="38"/>
        <v>31.12.2016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81" t="str">
        <f t="shared" si="38"/>
        <v>31.12.2016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81" t="str">
        <f t="shared" si="38"/>
        <v>31.12.2016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81" t="str">
        <f aca="true" t="shared" si="41" ref="C589:C652">endDate</f>
        <v>31.12.2016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81" t="str">
        <f t="shared" si="41"/>
        <v>31.12.2016</v>
      </c>
      <c r="D590" s="105" t="s">
        <v>547</v>
      </c>
      <c r="E590" s="496">
        <v>5</v>
      </c>
      <c r="F590" s="105" t="s">
        <v>546</v>
      </c>
      <c r="H590" s="105">
        <f>'Справка 6'!H20</f>
        <v>33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81" t="str">
        <f t="shared" si="41"/>
        <v>31.12.2016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81" t="str">
        <f t="shared" si="41"/>
        <v>31.12.2016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81" t="str">
        <f t="shared" si="41"/>
        <v>31.12.2016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81" t="str">
        <f t="shared" si="41"/>
        <v>31.12.2016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81" t="str">
        <f t="shared" si="41"/>
        <v>31.12.2016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81" t="str">
        <f t="shared" si="41"/>
        <v>31.12.2016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81" t="str">
        <f t="shared" si="41"/>
        <v>31.12.2016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81" t="str">
        <f t="shared" si="41"/>
        <v>31.12.2016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81" t="str">
        <f t="shared" si="41"/>
        <v>31.12.2016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81" t="str">
        <f t="shared" si="41"/>
        <v>31.12.2016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81" t="str">
        <f t="shared" si="41"/>
        <v>31.12.2016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81" t="str">
        <f t="shared" si="41"/>
        <v>31.12.2016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81" t="str">
        <f t="shared" si="41"/>
        <v>31.12.2016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81" t="str">
        <f t="shared" si="41"/>
        <v>31.12.2016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81" t="str">
        <f t="shared" si="41"/>
        <v>31.12.2016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81" t="str">
        <f t="shared" si="41"/>
        <v>31.12.2016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81" t="str">
        <f t="shared" si="41"/>
        <v>31.12.2016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81" t="str">
        <f t="shared" si="41"/>
        <v>31.12.2016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81" t="str">
        <f t="shared" si="41"/>
        <v>31.12.2016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81" t="str">
        <f t="shared" si="41"/>
        <v>31.12.2016</v>
      </c>
      <c r="D610" s="105" t="s">
        <v>583</v>
      </c>
      <c r="E610" s="496">
        <v>5</v>
      </c>
      <c r="F610" s="105" t="s">
        <v>582</v>
      </c>
      <c r="H610" s="105">
        <f>'Справка 6'!H42</f>
        <v>33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81" t="str">
        <f t="shared" si="41"/>
        <v>31.12.2016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81" t="str">
        <f t="shared" si="41"/>
        <v>31.12.2016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81" t="str">
        <f t="shared" si="41"/>
        <v>31.12.2016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81" t="str">
        <f t="shared" si="41"/>
        <v>31.12.2016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81" t="str">
        <f t="shared" si="41"/>
        <v>31.12.2016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81" t="str">
        <f t="shared" si="41"/>
        <v>31.12.2016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81" t="str">
        <f t="shared" si="41"/>
        <v>31.12.2016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81" t="str">
        <f t="shared" si="41"/>
        <v>31.12.2016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81" t="str">
        <f t="shared" si="41"/>
        <v>31.12.2016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81" t="str">
        <f t="shared" si="41"/>
        <v>31.12.2016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81" t="str">
        <f t="shared" si="41"/>
        <v>31.12.2016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81" t="str">
        <f t="shared" si="41"/>
        <v>31.12.2016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81" t="str">
        <f t="shared" si="41"/>
        <v>31.12.2016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81" t="str">
        <f t="shared" si="41"/>
        <v>31.12.2016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81" t="str">
        <f t="shared" si="41"/>
        <v>31.12.2016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81" t="str">
        <f t="shared" si="41"/>
        <v>31.12.2016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81" t="str">
        <f t="shared" si="41"/>
        <v>31.12.2016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81" t="str">
        <f t="shared" si="41"/>
        <v>31.12.2016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81" t="str">
        <f t="shared" si="41"/>
        <v>31.12.2016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81" t="str">
        <f t="shared" si="41"/>
        <v>31.12.2016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81" t="str">
        <f t="shared" si="41"/>
        <v>31.12.2016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81" t="str">
        <f t="shared" si="41"/>
        <v>31.12.2016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81" t="str">
        <f t="shared" si="41"/>
        <v>31.12.2016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81" t="str">
        <f t="shared" si="41"/>
        <v>31.12.2016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81" t="str">
        <f t="shared" si="41"/>
        <v>31.12.2016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81" t="str">
        <f t="shared" si="41"/>
        <v>31.12.2016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81" t="str">
        <f t="shared" si="41"/>
        <v>31.12.2016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81" t="str">
        <f t="shared" si="41"/>
        <v>31.12.2016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81" t="str">
        <f t="shared" si="41"/>
        <v>31.12.2016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81" t="str">
        <f t="shared" si="41"/>
        <v>31.12.2016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81" t="str">
        <f t="shared" si="41"/>
        <v>31.12.2016</v>
      </c>
      <c r="D641" s="105" t="s">
        <v>523</v>
      </c>
      <c r="E641" s="496">
        <v>7</v>
      </c>
      <c r="F641" s="105" t="s">
        <v>522</v>
      </c>
      <c r="H641" s="105">
        <f>'Справка 6'!J11</f>
        <v>39552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81" t="str">
        <f t="shared" si="41"/>
        <v>31.12.2016</v>
      </c>
      <c r="D642" s="105" t="s">
        <v>526</v>
      </c>
      <c r="E642" s="496">
        <v>7</v>
      </c>
      <c r="F642" s="105" t="s">
        <v>525</v>
      </c>
      <c r="H642" s="105">
        <f>'Справка 6'!J12</f>
        <v>24080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81" t="str">
        <f t="shared" si="41"/>
        <v>31.12.2016</v>
      </c>
      <c r="D643" s="105" t="s">
        <v>529</v>
      </c>
      <c r="E643" s="496">
        <v>7</v>
      </c>
      <c r="F643" s="105" t="s">
        <v>528</v>
      </c>
      <c r="H643" s="105">
        <f>'Справка 6'!J13</f>
        <v>7140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81" t="str">
        <f t="shared" si="41"/>
        <v>31.12.2016</v>
      </c>
      <c r="D644" s="105" t="s">
        <v>532</v>
      </c>
      <c r="E644" s="496">
        <v>7</v>
      </c>
      <c r="F644" s="105" t="s">
        <v>531</v>
      </c>
      <c r="H644" s="105">
        <f>'Справка 6'!J14</f>
        <v>17607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81" t="str">
        <f t="shared" si="41"/>
        <v>31.12.2016</v>
      </c>
      <c r="D645" s="105" t="s">
        <v>535</v>
      </c>
      <c r="E645" s="496">
        <v>7</v>
      </c>
      <c r="F645" s="105" t="s">
        <v>534</v>
      </c>
      <c r="H645" s="105">
        <f>'Справка 6'!J15</f>
        <v>14905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81" t="str">
        <f t="shared" si="41"/>
        <v>31.12.2016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81" t="str">
        <f t="shared" si="41"/>
        <v>31.12.2016</v>
      </c>
      <c r="D647" s="105" t="s">
        <v>540</v>
      </c>
      <c r="E647" s="496">
        <v>7</v>
      </c>
      <c r="F647" s="105" t="s">
        <v>539</v>
      </c>
      <c r="H647" s="105">
        <f>'Справка 6'!J17</f>
        <v>532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81" t="str">
        <f t="shared" si="41"/>
        <v>31.12.2016</v>
      </c>
      <c r="D648" s="105" t="s">
        <v>543</v>
      </c>
      <c r="E648" s="496">
        <v>7</v>
      </c>
      <c r="F648" s="105" t="s">
        <v>542</v>
      </c>
      <c r="H648" s="105">
        <f>'Справка 6'!J18</f>
        <v>2575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81" t="str">
        <f t="shared" si="41"/>
        <v>31.12.2016</v>
      </c>
      <c r="D649" s="105" t="s">
        <v>545</v>
      </c>
      <c r="E649" s="496">
        <v>7</v>
      </c>
      <c r="F649" s="105" t="s">
        <v>828</v>
      </c>
      <c r="H649" s="105">
        <f>'Справка 6'!J19</f>
        <v>106391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81" t="str">
        <f t="shared" si="41"/>
        <v>31.12.2016</v>
      </c>
      <c r="D650" s="105" t="s">
        <v>547</v>
      </c>
      <c r="E650" s="496">
        <v>7</v>
      </c>
      <c r="F650" s="105" t="s">
        <v>546</v>
      </c>
      <c r="H650" s="105">
        <f>'Справка 6'!J20</f>
        <v>22862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81" t="str">
        <f t="shared" si="41"/>
        <v>31.12.2016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81" t="str">
        <f t="shared" si="41"/>
        <v>31.12.2016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81" t="str">
        <f aca="true" t="shared" si="44" ref="C653:C716">endDate</f>
        <v>31.12.2016</v>
      </c>
      <c r="D653" s="105" t="s">
        <v>555</v>
      </c>
      <c r="E653" s="496">
        <v>7</v>
      </c>
      <c r="F653" s="105" t="s">
        <v>554</v>
      </c>
      <c r="H653" s="105">
        <f>'Справка 6'!J24</f>
        <v>254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81" t="str">
        <f t="shared" si="44"/>
        <v>31.12.2016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81" t="str">
        <f t="shared" si="44"/>
        <v>31.12.2016</v>
      </c>
      <c r="D655" s="105" t="s">
        <v>558</v>
      </c>
      <c r="E655" s="496">
        <v>7</v>
      </c>
      <c r="F655" s="105" t="s">
        <v>542</v>
      </c>
      <c r="H655" s="105">
        <f>'Справка 6'!J26</f>
        <v>72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81" t="str">
        <f t="shared" si="44"/>
        <v>31.12.2016</v>
      </c>
      <c r="D656" s="105" t="s">
        <v>560</v>
      </c>
      <c r="E656" s="496">
        <v>7</v>
      </c>
      <c r="F656" s="105" t="s">
        <v>863</v>
      </c>
      <c r="H656" s="105">
        <f>'Справка 6'!J27</f>
        <v>326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81" t="str">
        <f t="shared" si="44"/>
        <v>31.12.2016</v>
      </c>
      <c r="D657" s="105" t="s">
        <v>562</v>
      </c>
      <c r="E657" s="496">
        <v>7</v>
      </c>
      <c r="F657" s="105" t="s">
        <v>561</v>
      </c>
      <c r="H657" s="105">
        <f>'Справка 6'!J29</f>
        <v>3290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81" t="str">
        <f t="shared" si="44"/>
        <v>31.12.2016</v>
      </c>
      <c r="D658" s="105" t="s">
        <v>563</v>
      </c>
      <c r="E658" s="496">
        <v>7</v>
      </c>
      <c r="F658" s="105" t="s">
        <v>108</v>
      </c>
      <c r="H658" s="105">
        <f>'Справка 6'!J30</f>
        <v>1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81" t="str">
        <f t="shared" si="44"/>
        <v>31.12.2016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81" t="str">
        <f t="shared" si="44"/>
        <v>31.12.2016</v>
      </c>
      <c r="D660" s="105" t="s">
        <v>565</v>
      </c>
      <c r="E660" s="496">
        <v>7</v>
      </c>
      <c r="F660" s="105" t="s">
        <v>113</v>
      </c>
      <c r="H660" s="105">
        <f>'Справка 6'!J32</f>
        <v>3289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81" t="str">
        <f t="shared" si="44"/>
        <v>31.12.2016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81" t="str">
        <f t="shared" si="44"/>
        <v>31.12.2016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81" t="str">
        <f t="shared" si="44"/>
        <v>31.12.2016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81" t="str">
        <f t="shared" si="44"/>
        <v>31.12.2016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81" t="str">
        <f t="shared" si="44"/>
        <v>31.12.2016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81" t="str">
        <f t="shared" si="44"/>
        <v>31.12.2016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81" t="str">
        <f t="shared" si="44"/>
        <v>31.12.2016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81" t="str">
        <f t="shared" si="44"/>
        <v>31.12.2016</v>
      </c>
      <c r="D668" s="105" t="s">
        <v>578</v>
      </c>
      <c r="E668" s="496">
        <v>7</v>
      </c>
      <c r="F668" s="105" t="s">
        <v>827</v>
      </c>
      <c r="H668" s="105">
        <f>'Справка 6'!J40</f>
        <v>3290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81" t="str">
        <f t="shared" si="44"/>
        <v>31.12.2016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81" t="str">
        <f t="shared" si="44"/>
        <v>31.12.2016</v>
      </c>
      <c r="D670" s="105" t="s">
        <v>583</v>
      </c>
      <c r="E670" s="496">
        <v>7</v>
      </c>
      <c r="F670" s="105" t="s">
        <v>582</v>
      </c>
      <c r="H670" s="105">
        <f>'Справка 6'!J42</f>
        <v>132869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81" t="str">
        <f t="shared" si="44"/>
        <v>31.12.2016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81" t="str">
        <f t="shared" si="44"/>
        <v>31.12.2016</v>
      </c>
      <c r="D672" s="105" t="s">
        <v>526</v>
      </c>
      <c r="E672" s="496">
        <v>8</v>
      </c>
      <c r="F672" s="105" t="s">
        <v>525</v>
      </c>
      <c r="H672" s="105">
        <f>'Справка 6'!K12</f>
        <v>9137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81" t="str">
        <f t="shared" si="44"/>
        <v>31.12.2016</v>
      </c>
      <c r="D673" s="105" t="s">
        <v>529</v>
      </c>
      <c r="E673" s="496">
        <v>8</v>
      </c>
      <c r="F673" s="105" t="s">
        <v>528</v>
      </c>
      <c r="H673" s="105">
        <f>'Справка 6'!K13</f>
        <v>6088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81" t="str">
        <f t="shared" si="44"/>
        <v>31.12.2016</v>
      </c>
      <c r="D674" s="105" t="s">
        <v>532</v>
      </c>
      <c r="E674" s="496">
        <v>8</v>
      </c>
      <c r="F674" s="105" t="s">
        <v>531</v>
      </c>
      <c r="H674" s="105">
        <f>'Справка 6'!K14</f>
        <v>9932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81" t="str">
        <f t="shared" si="44"/>
        <v>31.12.2016</v>
      </c>
      <c r="D675" s="105" t="s">
        <v>535</v>
      </c>
      <c r="E675" s="496">
        <v>8</v>
      </c>
      <c r="F675" s="105" t="s">
        <v>534</v>
      </c>
      <c r="H675" s="105">
        <f>'Справка 6'!K15</f>
        <v>9449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81" t="str">
        <f t="shared" si="44"/>
        <v>31.12.2016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81" t="str">
        <f t="shared" si="44"/>
        <v>31.12.2016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81" t="str">
        <f t="shared" si="44"/>
        <v>31.12.2016</v>
      </c>
      <c r="D678" s="105" t="s">
        <v>543</v>
      </c>
      <c r="E678" s="496">
        <v>8</v>
      </c>
      <c r="F678" s="105" t="s">
        <v>542</v>
      </c>
      <c r="H678" s="105">
        <f>'Справка 6'!K18</f>
        <v>2137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81" t="str">
        <f t="shared" si="44"/>
        <v>31.12.2016</v>
      </c>
      <c r="D679" s="105" t="s">
        <v>545</v>
      </c>
      <c r="E679" s="496">
        <v>8</v>
      </c>
      <c r="F679" s="105" t="s">
        <v>828</v>
      </c>
      <c r="H679" s="105">
        <f>'Справка 6'!K19</f>
        <v>36743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81" t="str">
        <f t="shared" si="44"/>
        <v>31.12.2016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81" t="str">
        <f t="shared" si="44"/>
        <v>31.12.2016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81" t="str">
        <f t="shared" si="44"/>
        <v>31.12.2016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81" t="str">
        <f t="shared" si="44"/>
        <v>31.12.2016</v>
      </c>
      <c r="D683" s="105" t="s">
        <v>555</v>
      </c>
      <c r="E683" s="496">
        <v>8</v>
      </c>
      <c r="F683" s="105" t="s">
        <v>554</v>
      </c>
      <c r="H683" s="105">
        <f>'Справка 6'!K24</f>
        <v>224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81" t="str">
        <f t="shared" si="44"/>
        <v>31.12.2016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81" t="str">
        <f t="shared" si="44"/>
        <v>31.12.2016</v>
      </c>
      <c r="D685" s="105" t="s">
        <v>558</v>
      </c>
      <c r="E685" s="496">
        <v>8</v>
      </c>
      <c r="F685" s="105" t="s">
        <v>542</v>
      </c>
      <c r="H685" s="105">
        <f>'Справка 6'!K26</f>
        <v>72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81" t="str">
        <f t="shared" si="44"/>
        <v>31.12.2016</v>
      </c>
      <c r="D686" s="105" t="s">
        <v>560</v>
      </c>
      <c r="E686" s="496">
        <v>8</v>
      </c>
      <c r="F686" s="105" t="s">
        <v>863</v>
      </c>
      <c r="H686" s="105">
        <f>'Справка 6'!K27</f>
        <v>296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81" t="str">
        <f t="shared" si="44"/>
        <v>31.12.2016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81" t="str">
        <f t="shared" si="44"/>
        <v>31.12.2016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81" t="str">
        <f t="shared" si="44"/>
        <v>31.12.2016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81" t="str">
        <f t="shared" si="44"/>
        <v>31.12.2016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81" t="str">
        <f t="shared" si="44"/>
        <v>31.12.2016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81" t="str">
        <f t="shared" si="44"/>
        <v>31.12.2016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81" t="str">
        <f t="shared" si="44"/>
        <v>31.12.2016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81" t="str">
        <f t="shared" si="44"/>
        <v>31.12.2016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81" t="str">
        <f t="shared" si="44"/>
        <v>31.12.2016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81" t="str">
        <f t="shared" si="44"/>
        <v>31.12.2016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81" t="str">
        <f t="shared" si="44"/>
        <v>31.12.2016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81" t="str">
        <f t="shared" si="44"/>
        <v>31.12.2016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81" t="str">
        <f t="shared" si="44"/>
        <v>31.12.2016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81" t="str">
        <f t="shared" si="44"/>
        <v>31.12.2016</v>
      </c>
      <c r="D700" s="105" t="s">
        <v>583</v>
      </c>
      <c r="E700" s="496">
        <v>8</v>
      </c>
      <c r="F700" s="105" t="s">
        <v>582</v>
      </c>
      <c r="H700" s="105">
        <f>'Справка 6'!K42</f>
        <v>37039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81" t="str">
        <f t="shared" si="44"/>
        <v>31.12.2016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81" t="str">
        <f t="shared" si="44"/>
        <v>31.12.2016</v>
      </c>
      <c r="D702" s="105" t="s">
        <v>526</v>
      </c>
      <c r="E702" s="496">
        <v>9</v>
      </c>
      <c r="F702" s="105" t="s">
        <v>525</v>
      </c>
      <c r="H702" s="105">
        <f>'Справка 6'!L12</f>
        <v>953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81" t="str">
        <f t="shared" si="44"/>
        <v>31.12.2016</v>
      </c>
      <c r="D703" s="105" t="s">
        <v>529</v>
      </c>
      <c r="E703" s="496">
        <v>9</v>
      </c>
      <c r="F703" s="105" t="s">
        <v>528</v>
      </c>
      <c r="H703" s="105">
        <f>'Справка 6'!L13</f>
        <v>299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81" t="str">
        <f t="shared" si="44"/>
        <v>31.12.2016</v>
      </c>
      <c r="D704" s="105" t="s">
        <v>532</v>
      </c>
      <c r="E704" s="496">
        <v>9</v>
      </c>
      <c r="F704" s="105" t="s">
        <v>531</v>
      </c>
      <c r="H704" s="105">
        <f>'Справка 6'!L14</f>
        <v>893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81" t="str">
        <f t="shared" si="44"/>
        <v>31.12.2016</v>
      </c>
      <c r="D705" s="105" t="s">
        <v>535</v>
      </c>
      <c r="E705" s="496">
        <v>9</v>
      </c>
      <c r="F705" s="105" t="s">
        <v>534</v>
      </c>
      <c r="H705" s="105">
        <f>'Справка 6'!L15</f>
        <v>914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81" t="str">
        <f t="shared" si="44"/>
        <v>31.12.2016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81" t="str">
        <f t="shared" si="44"/>
        <v>31.12.2016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81" t="str">
        <f t="shared" si="44"/>
        <v>31.12.2016</v>
      </c>
      <c r="D708" s="105" t="s">
        <v>543</v>
      </c>
      <c r="E708" s="496">
        <v>9</v>
      </c>
      <c r="F708" s="105" t="s">
        <v>542</v>
      </c>
      <c r="H708" s="105">
        <f>'Справка 6'!L18</f>
        <v>118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81" t="str">
        <f t="shared" si="44"/>
        <v>31.12.2016</v>
      </c>
      <c r="D709" s="105" t="s">
        <v>545</v>
      </c>
      <c r="E709" s="496">
        <v>9</v>
      </c>
      <c r="F709" s="105" t="s">
        <v>828</v>
      </c>
      <c r="H709" s="105">
        <f>'Справка 6'!L19</f>
        <v>3177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81" t="str">
        <f t="shared" si="44"/>
        <v>31.12.2016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81" t="str">
        <f t="shared" si="44"/>
        <v>31.12.2016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81" t="str">
        <f t="shared" si="44"/>
        <v>31.12.2016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81" t="str">
        <f t="shared" si="44"/>
        <v>31.12.2016</v>
      </c>
      <c r="D713" s="105" t="s">
        <v>555</v>
      </c>
      <c r="E713" s="496">
        <v>9</v>
      </c>
      <c r="F713" s="105" t="s">
        <v>554</v>
      </c>
      <c r="H713" s="105">
        <f>'Справка 6'!L24</f>
        <v>12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81" t="str">
        <f t="shared" si="44"/>
        <v>31.12.2016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81" t="str">
        <f t="shared" si="44"/>
        <v>31.12.2016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81" t="str">
        <f t="shared" si="44"/>
        <v>31.12.2016</v>
      </c>
      <c r="D716" s="105" t="s">
        <v>560</v>
      </c>
      <c r="E716" s="496">
        <v>9</v>
      </c>
      <c r="F716" s="105" t="s">
        <v>863</v>
      </c>
      <c r="H716" s="105">
        <f>'Справка 6'!L27</f>
        <v>12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81" t="str">
        <f aca="true" t="shared" si="47" ref="C717:C780">endDate</f>
        <v>31.12.2016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81" t="str">
        <f t="shared" si="47"/>
        <v>31.12.2016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81" t="str">
        <f t="shared" si="47"/>
        <v>31.12.2016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81" t="str">
        <f t="shared" si="47"/>
        <v>31.12.2016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81" t="str">
        <f t="shared" si="47"/>
        <v>31.12.2016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81" t="str">
        <f t="shared" si="47"/>
        <v>31.12.2016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81" t="str">
        <f t="shared" si="47"/>
        <v>31.12.2016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81" t="str">
        <f t="shared" si="47"/>
        <v>31.12.2016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81" t="str">
        <f t="shared" si="47"/>
        <v>31.12.2016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81" t="str">
        <f t="shared" si="47"/>
        <v>31.12.2016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81" t="str">
        <f t="shared" si="47"/>
        <v>31.12.2016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81" t="str">
        <f t="shared" si="47"/>
        <v>31.12.2016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81" t="str">
        <f t="shared" si="47"/>
        <v>31.12.2016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81" t="str">
        <f t="shared" si="47"/>
        <v>31.12.2016</v>
      </c>
      <c r="D730" s="105" t="s">
        <v>583</v>
      </c>
      <c r="E730" s="496">
        <v>9</v>
      </c>
      <c r="F730" s="105" t="s">
        <v>582</v>
      </c>
      <c r="H730" s="105">
        <f>'Справка 6'!L42</f>
        <v>3189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81" t="str">
        <f t="shared" si="47"/>
        <v>31.12.2016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81" t="str">
        <f t="shared" si="47"/>
        <v>31.12.2016</v>
      </c>
      <c r="D732" s="105" t="s">
        <v>526</v>
      </c>
      <c r="E732" s="496">
        <v>10</v>
      </c>
      <c r="F732" s="105" t="s">
        <v>525</v>
      </c>
      <c r="H732" s="105">
        <f>'Справка 6'!M12</f>
        <v>198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81" t="str">
        <f t="shared" si="47"/>
        <v>31.12.2016</v>
      </c>
      <c r="D733" s="105" t="s">
        <v>529</v>
      </c>
      <c r="E733" s="496">
        <v>10</v>
      </c>
      <c r="F733" s="105" t="s">
        <v>528</v>
      </c>
      <c r="H733" s="105">
        <f>'Справка 6'!M13</f>
        <v>102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81" t="str">
        <f t="shared" si="47"/>
        <v>31.12.2016</v>
      </c>
      <c r="D734" s="105" t="s">
        <v>532</v>
      </c>
      <c r="E734" s="496">
        <v>10</v>
      </c>
      <c r="F734" s="105" t="s">
        <v>531</v>
      </c>
      <c r="H734" s="105">
        <f>'Справка 6'!M14</f>
        <v>76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81" t="str">
        <f t="shared" si="47"/>
        <v>31.12.2016</v>
      </c>
      <c r="D735" s="105" t="s">
        <v>535</v>
      </c>
      <c r="E735" s="496">
        <v>10</v>
      </c>
      <c r="F735" s="105" t="s">
        <v>534</v>
      </c>
      <c r="H735" s="105">
        <f>'Справка 6'!M15</f>
        <v>436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81" t="str">
        <f t="shared" si="47"/>
        <v>31.12.2016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81" t="str">
        <f t="shared" si="47"/>
        <v>31.12.2016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81" t="str">
        <f t="shared" si="47"/>
        <v>31.12.2016</v>
      </c>
      <c r="D738" s="105" t="s">
        <v>543</v>
      </c>
      <c r="E738" s="496">
        <v>10</v>
      </c>
      <c r="F738" s="105" t="s">
        <v>542</v>
      </c>
      <c r="H738" s="105">
        <f>'Справка 6'!M18</f>
        <v>58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81" t="str">
        <f t="shared" si="47"/>
        <v>31.12.2016</v>
      </c>
      <c r="D739" s="105" t="s">
        <v>545</v>
      </c>
      <c r="E739" s="496">
        <v>10</v>
      </c>
      <c r="F739" s="105" t="s">
        <v>828</v>
      </c>
      <c r="H739" s="105">
        <f>'Справка 6'!M19</f>
        <v>870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81" t="str">
        <f t="shared" si="47"/>
        <v>31.12.2016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81" t="str">
        <f t="shared" si="47"/>
        <v>31.12.2016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81" t="str">
        <f t="shared" si="47"/>
        <v>31.12.2016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81" t="str">
        <f t="shared" si="47"/>
        <v>31.12.2016</v>
      </c>
      <c r="D743" s="105" t="s">
        <v>555</v>
      </c>
      <c r="E743" s="496">
        <v>10</v>
      </c>
      <c r="F743" s="105" t="s">
        <v>554</v>
      </c>
      <c r="H743" s="105">
        <f>'Справка 6'!M24</f>
        <v>4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81" t="str">
        <f t="shared" si="47"/>
        <v>31.12.2016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81" t="str">
        <f t="shared" si="47"/>
        <v>31.12.2016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81" t="str">
        <f t="shared" si="47"/>
        <v>31.12.2016</v>
      </c>
      <c r="D746" s="105" t="s">
        <v>560</v>
      </c>
      <c r="E746" s="496">
        <v>10</v>
      </c>
      <c r="F746" s="105" t="s">
        <v>863</v>
      </c>
      <c r="H746" s="105">
        <f>'Справка 6'!M27</f>
        <v>4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81" t="str">
        <f t="shared" si="47"/>
        <v>31.12.2016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81" t="str">
        <f t="shared" si="47"/>
        <v>31.12.2016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81" t="str">
        <f t="shared" si="47"/>
        <v>31.12.2016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81" t="str">
        <f t="shared" si="47"/>
        <v>31.12.2016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81" t="str">
        <f t="shared" si="47"/>
        <v>31.12.2016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81" t="str">
        <f t="shared" si="47"/>
        <v>31.12.2016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81" t="str">
        <f t="shared" si="47"/>
        <v>31.12.2016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81" t="str">
        <f t="shared" si="47"/>
        <v>31.12.2016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81" t="str">
        <f t="shared" si="47"/>
        <v>31.12.2016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81" t="str">
        <f t="shared" si="47"/>
        <v>31.12.2016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81" t="str">
        <f t="shared" si="47"/>
        <v>31.12.2016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81" t="str">
        <f t="shared" si="47"/>
        <v>31.12.2016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81" t="str">
        <f t="shared" si="47"/>
        <v>31.12.2016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81" t="str">
        <f t="shared" si="47"/>
        <v>31.12.2016</v>
      </c>
      <c r="D760" s="105" t="s">
        <v>583</v>
      </c>
      <c r="E760" s="496">
        <v>10</v>
      </c>
      <c r="F760" s="105" t="s">
        <v>582</v>
      </c>
      <c r="H760" s="105">
        <f>'Справка 6'!M42</f>
        <v>874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81" t="str">
        <f t="shared" si="47"/>
        <v>31.12.2016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81" t="str">
        <f t="shared" si="47"/>
        <v>31.12.2016</v>
      </c>
      <c r="D762" s="105" t="s">
        <v>526</v>
      </c>
      <c r="E762" s="496">
        <v>11</v>
      </c>
      <c r="F762" s="105" t="s">
        <v>525</v>
      </c>
      <c r="H762" s="105">
        <f>'Справка 6'!N12</f>
        <v>9892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81" t="str">
        <f t="shared" si="47"/>
        <v>31.12.2016</v>
      </c>
      <c r="D763" s="105" t="s">
        <v>529</v>
      </c>
      <c r="E763" s="496">
        <v>11</v>
      </c>
      <c r="F763" s="105" t="s">
        <v>528</v>
      </c>
      <c r="H763" s="105">
        <f>'Справка 6'!N13</f>
        <v>6285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81" t="str">
        <f t="shared" si="47"/>
        <v>31.12.2016</v>
      </c>
      <c r="D764" s="105" t="s">
        <v>532</v>
      </c>
      <c r="E764" s="496">
        <v>11</v>
      </c>
      <c r="F764" s="105" t="s">
        <v>531</v>
      </c>
      <c r="H764" s="105">
        <f>'Справка 6'!N14</f>
        <v>10749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81" t="str">
        <f t="shared" si="47"/>
        <v>31.12.2016</v>
      </c>
      <c r="D765" s="105" t="s">
        <v>535</v>
      </c>
      <c r="E765" s="496">
        <v>11</v>
      </c>
      <c r="F765" s="105" t="s">
        <v>534</v>
      </c>
      <c r="H765" s="105">
        <f>'Справка 6'!N15</f>
        <v>9927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81" t="str">
        <f t="shared" si="47"/>
        <v>31.12.2016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81" t="str">
        <f t="shared" si="47"/>
        <v>31.12.2016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81" t="str">
        <f t="shared" si="47"/>
        <v>31.12.2016</v>
      </c>
      <c r="D768" s="105" t="s">
        <v>543</v>
      </c>
      <c r="E768" s="496">
        <v>11</v>
      </c>
      <c r="F768" s="105" t="s">
        <v>542</v>
      </c>
      <c r="H768" s="105">
        <f>'Справка 6'!N18</f>
        <v>2197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81" t="str">
        <f t="shared" si="47"/>
        <v>31.12.2016</v>
      </c>
      <c r="D769" s="105" t="s">
        <v>545</v>
      </c>
      <c r="E769" s="496">
        <v>11</v>
      </c>
      <c r="F769" s="105" t="s">
        <v>828</v>
      </c>
      <c r="H769" s="105">
        <f>'Справка 6'!N19</f>
        <v>39050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81" t="str">
        <f t="shared" si="47"/>
        <v>31.12.2016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81" t="str">
        <f t="shared" si="47"/>
        <v>31.12.2016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81" t="str">
        <f t="shared" si="47"/>
        <v>31.12.2016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81" t="str">
        <f t="shared" si="47"/>
        <v>31.12.2016</v>
      </c>
      <c r="D773" s="105" t="s">
        <v>555</v>
      </c>
      <c r="E773" s="496">
        <v>11</v>
      </c>
      <c r="F773" s="105" t="s">
        <v>554</v>
      </c>
      <c r="H773" s="105">
        <f>'Справка 6'!N24</f>
        <v>232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81" t="str">
        <f t="shared" si="47"/>
        <v>31.12.2016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81" t="str">
        <f t="shared" si="47"/>
        <v>31.12.2016</v>
      </c>
      <c r="D775" s="105" t="s">
        <v>558</v>
      </c>
      <c r="E775" s="496">
        <v>11</v>
      </c>
      <c r="F775" s="105" t="s">
        <v>542</v>
      </c>
      <c r="H775" s="105">
        <f>'Справка 6'!N26</f>
        <v>72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81" t="str">
        <f t="shared" si="47"/>
        <v>31.12.2016</v>
      </c>
      <c r="D776" s="105" t="s">
        <v>560</v>
      </c>
      <c r="E776" s="496">
        <v>11</v>
      </c>
      <c r="F776" s="105" t="s">
        <v>863</v>
      </c>
      <c r="H776" s="105">
        <f>'Справка 6'!N27</f>
        <v>304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81" t="str">
        <f t="shared" si="47"/>
        <v>31.12.2016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81" t="str">
        <f t="shared" si="47"/>
        <v>31.12.2016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81" t="str">
        <f t="shared" si="47"/>
        <v>31.12.2016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81" t="str">
        <f t="shared" si="47"/>
        <v>31.12.2016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81" t="str">
        <f aca="true" t="shared" si="50" ref="C781:C844">endDate</f>
        <v>31.12.2016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81" t="str">
        <f t="shared" si="50"/>
        <v>31.12.2016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81" t="str">
        <f t="shared" si="50"/>
        <v>31.12.2016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81" t="str">
        <f t="shared" si="50"/>
        <v>31.12.2016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81" t="str">
        <f t="shared" si="50"/>
        <v>31.12.2016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81" t="str">
        <f t="shared" si="50"/>
        <v>31.12.2016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81" t="str">
        <f t="shared" si="50"/>
        <v>31.12.2016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81" t="str">
        <f t="shared" si="50"/>
        <v>31.12.2016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81" t="str">
        <f t="shared" si="50"/>
        <v>31.12.2016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81" t="str">
        <f t="shared" si="50"/>
        <v>31.12.2016</v>
      </c>
      <c r="D790" s="105" t="s">
        <v>583</v>
      </c>
      <c r="E790" s="496">
        <v>11</v>
      </c>
      <c r="F790" s="105" t="s">
        <v>582</v>
      </c>
      <c r="H790" s="105">
        <f>'Справка 6'!N42</f>
        <v>39354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81" t="str">
        <f t="shared" si="50"/>
        <v>31.12.2016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81" t="str">
        <f t="shared" si="50"/>
        <v>31.12.2016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81" t="str">
        <f t="shared" si="50"/>
        <v>31.12.2016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81" t="str">
        <f t="shared" si="50"/>
        <v>31.12.2016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81" t="str">
        <f t="shared" si="50"/>
        <v>31.12.2016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81" t="str">
        <f t="shared" si="50"/>
        <v>31.12.2016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81" t="str">
        <f t="shared" si="50"/>
        <v>31.12.2016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81" t="str">
        <f t="shared" si="50"/>
        <v>31.12.2016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81" t="str">
        <f t="shared" si="50"/>
        <v>31.12.2016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81" t="str">
        <f t="shared" si="50"/>
        <v>31.12.2016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81" t="str">
        <f t="shared" si="50"/>
        <v>31.12.2016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81" t="str">
        <f t="shared" si="50"/>
        <v>31.12.2016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81" t="str">
        <f t="shared" si="50"/>
        <v>31.12.2016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81" t="str">
        <f t="shared" si="50"/>
        <v>31.12.2016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81" t="str">
        <f t="shared" si="50"/>
        <v>31.12.2016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81" t="str">
        <f t="shared" si="50"/>
        <v>31.12.2016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81" t="str">
        <f t="shared" si="50"/>
        <v>31.12.2016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81" t="str">
        <f t="shared" si="50"/>
        <v>31.12.2016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81" t="str">
        <f t="shared" si="50"/>
        <v>31.12.2016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81" t="str">
        <f t="shared" si="50"/>
        <v>31.12.2016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81" t="str">
        <f t="shared" si="50"/>
        <v>31.12.2016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81" t="str">
        <f t="shared" si="50"/>
        <v>31.12.2016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81" t="str">
        <f t="shared" si="50"/>
        <v>31.12.2016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81" t="str">
        <f t="shared" si="50"/>
        <v>31.12.2016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81" t="str">
        <f t="shared" si="50"/>
        <v>31.12.2016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81" t="str">
        <f t="shared" si="50"/>
        <v>31.12.2016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81" t="str">
        <f t="shared" si="50"/>
        <v>31.12.2016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81" t="str">
        <f t="shared" si="50"/>
        <v>31.12.2016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81" t="str">
        <f t="shared" si="50"/>
        <v>31.12.2016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81" t="str">
        <f t="shared" si="50"/>
        <v>31.12.2016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81" t="str">
        <f t="shared" si="50"/>
        <v>31.12.2016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81" t="str">
        <f t="shared" si="50"/>
        <v>31.12.2016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81" t="str">
        <f t="shared" si="50"/>
        <v>31.12.2016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81" t="str">
        <f t="shared" si="50"/>
        <v>31.12.2016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81" t="str">
        <f t="shared" si="50"/>
        <v>31.12.2016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81" t="str">
        <f t="shared" si="50"/>
        <v>31.12.2016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81" t="str">
        <f t="shared" si="50"/>
        <v>31.12.2016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81" t="str">
        <f t="shared" si="50"/>
        <v>31.12.2016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81" t="str">
        <f t="shared" si="50"/>
        <v>31.12.2016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81" t="str">
        <f t="shared" si="50"/>
        <v>31.12.2016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81" t="str">
        <f t="shared" si="50"/>
        <v>31.12.2016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81" t="str">
        <f t="shared" si="50"/>
        <v>31.12.2016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81" t="str">
        <f t="shared" si="50"/>
        <v>31.12.2016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81" t="str">
        <f t="shared" si="50"/>
        <v>31.12.2016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81" t="str">
        <f t="shared" si="50"/>
        <v>31.12.2016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81" t="str">
        <f t="shared" si="50"/>
        <v>31.12.2016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81" t="str">
        <f t="shared" si="50"/>
        <v>31.12.2016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81" t="str">
        <f t="shared" si="50"/>
        <v>31.12.2016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81" t="str">
        <f t="shared" si="50"/>
        <v>31.12.2016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81" t="str">
        <f t="shared" si="50"/>
        <v>31.12.2016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81" t="str">
        <f t="shared" si="50"/>
        <v>31.12.2016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81" t="str">
        <f t="shared" si="50"/>
        <v>31.12.2016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81" t="str">
        <f t="shared" si="50"/>
        <v>31.12.2016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81" t="str">
        <f t="shared" si="50"/>
        <v>31.12.2016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81" t="str">
        <f aca="true" t="shared" si="53" ref="C845:C910">endDate</f>
        <v>31.12.2016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81" t="str">
        <f t="shared" si="53"/>
        <v>31.12.2016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81" t="str">
        <f t="shared" si="53"/>
        <v>31.12.2016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81" t="str">
        <f t="shared" si="53"/>
        <v>31.12.2016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81" t="str">
        <f t="shared" si="53"/>
        <v>31.12.2016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81" t="str">
        <f t="shared" si="53"/>
        <v>31.12.2016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81" t="str">
        <f t="shared" si="53"/>
        <v>31.12.2016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81" t="str">
        <f t="shared" si="53"/>
        <v>31.12.2016</v>
      </c>
      <c r="D852" s="105" t="s">
        <v>526</v>
      </c>
      <c r="E852" s="496">
        <v>14</v>
      </c>
      <c r="F852" s="105" t="s">
        <v>525</v>
      </c>
      <c r="H852" s="105">
        <f>'Справка 6'!Q12</f>
        <v>9892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81" t="str">
        <f t="shared" si="53"/>
        <v>31.12.2016</v>
      </c>
      <c r="D853" s="105" t="s">
        <v>529</v>
      </c>
      <c r="E853" s="496">
        <v>14</v>
      </c>
      <c r="F853" s="105" t="s">
        <v>528</v>
      </c>
      <c r="H853" s="105">
        <f>'Справка 6'!Q13</f>
        <v>6285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81" t="str">
        <f t="shared" si="53"/>
        <v>31.12.2016</v>
      </c>
      <c r="D854" s="105" t="s">
        <v>532</v>
      </c>
      <c r="E854" s="496">
        <v>14</v>
      </c>
      <c r="F854" s="105" t="s">
        <v>531</v>
      </c>
      <c r="H854" s="105">
        <f>'Справка 6'!Q14</f>
        <v>10749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81" t="str">
        <f t="shared" si="53"/>
        <v>31.12.2016</v>
      </c>
      <c r="D855" s="105" t="s">
        <v>535</v>
      </c>
      <c r="E855" s="496">
        <v>14</v>
      </c>
      <c r="F855" s="105" t="s">
        <v>534</v>
      </c>
      <c r="H855" s="105">
        <f>'Справка 6'!Q15</f>
        <v>9927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81" t="str">
        <f t="shared" si="53"/>
        <v>31.12.2016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81" t="str">
        <f t="shared" si="53"/>
        <v>31.12.2016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81" t="str">
        <f t="shared" si="53"/>
        <v>31.12.2016</v>
      </c>
      <c r="D858" s="105" t="s">
        <v>543</v>
      </c>
      <c r="E858" s="496">
        <v>14</v>
      </c>
      <c r="F858" s="105" t="s">
        <v>542</v>
      </c>
      <c r="H858" s="105">
        <f>'Справка 6'!Q18</f>
        <v>2197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81" t="str">
        <f t="shared" si="53"/>
        <v>31.12.2016</v>
      </c>
      <c r="D859" s="105" t="s">
        <v>545</v>
      </c>
      <c r="E859" s="496">
        <v>14</v>
      </c>
      <c r="F859" s="105" t="s">
        <v>828</v>
      </c>
      <c r="H859" s="105">
        <f>'Справка 6'!Q19</f>
        <v>39050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81" t="str">
        <f t="shared" si="53"/>
        <v>31.12.2016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81" t="str">
        <f t="shared" si="53"/>
        <v>31.12.2016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81" t="str">
        <f t="shared" si="53"/>
        <v>31.12.2016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81" t="str">
        <f t="shared" si="53"/>
        <v>31.12.2016</v>
      </c>
      <c r="D863" s="105" t="s">
        <v>555</v>
      </c>
      <c r="E863" s="496">
        <v>14</v>
      </c>
      <c r="F863" s="105" t="s">
        <v>554</v>
      </c>
      <c r="H863" s="105">
        <f>'Справка 6'!Q24</f>
        <v>232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81" t="str">
        <f t="shared" si="53"/>
        <v>31.12.2016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81" t="str">
        <f t="shared" si="53"/>
        <v>31.12.2016</v>
      </c>
      <c r="D865" s="105" t="s">
        <v>558</v>
      </c>
      <c r="E865" s="496">
        <v>14</v>
      </c>
      <c r="F865" s="105" t="s">
        <v>542</v>
      </c>
      <c r="H865" s="105">
        <f>'Справка 6'!Q26</f>
        <v>72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81" t="str">
        <f t="shared" si="53"/>
        <v>31.12.2016</v>
      </c>
      <c r="D866" s="105" t="s">
        <v>560</v>
      </c>
      <c r="E866" s="496">
        <v>14</v>
      </c>
      <c r="F866" s="105" t="s">
        <v>863</v>
      </c>
      <c r="H866" s="105">
        <f>'Справка 6'!Q27</f>
        <v>304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81" t="str">
        <f t="shared" si="53"/>
        <v>31.12.2016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81" t="str">
        <f t="shared" si="53"/>
        <v>31.12.2016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81" t="str">
        <f t="shared" si="53"/>
        <v>31.12.2016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81" t="str">
        <f t="shared" si="53"/>
        <v>31.12.2016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81" t="str">
        <f t="shared" si="53"/>
        <v>31.12.2016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81" t="str">
        <f t="shared" si="53"/>
        <v>31.12.2016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81" t="str">
        <f t="shared" si="53"/>
        <v>31.12.2016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81" t="str">
        <f t="shared" si="53"/>
        <v>31.12.2016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81" t="str">
        <f t="shared" si="53"/>
        <v>31.12.2016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81" t="str">
        <f t="shared" si="53"/>
        <v>31.12.2016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81" t="str">
        <f t="shared" si="53"/>
        <v>31.12.2016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81" t="str">
        <f t="shared" si="53"/>
        <v>31.12.2016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81" t="str">
        <f t="shared" si="53"/>
        <v>31.12.2016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81" t="str">
        <f t="shared" si="53"/>
        <v>31.12.2016</v>
      </c>
      <c r="D880" s="105" t="s">
        <v>583</v>
      </c>
      <c r="E880" s="496">
        <v>14</v>
      </c>
      <c r="F880" s="105" t="s">
        <v>582</v>
      </c>
      <c r="H880" s="105">
        <f>'Справка 6'!Q42</f>
        <v>39354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81" t="str">
        <f t="shared" si="53"/>
        <v>31.12.2016</v>
      </c>
      <c r="D881" s="105" t="s">
        <v>523</v>
      </c>
      <c r="E881" s="496">
        <v>15</v>
      </c>
      <c r="F881" s="105" t="s">
        <v>522</v>
      </c>
      <c r="H881" s="105">
        <f>'Справка 6'!R11</f>
        <v>39552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81" t="str">
        <f t="shared" si="53"/>
        <v>31.12.2016</v>
      </c>
      <c r="D882" s="105" t="s">
        <v>526</v>
      </c>
      <c r="E882" s="496">
        <v>15</v>
      </c>
      <c r="F882" s="105" t="s">
        <v>525</v>
      </c>
      <c r="H882" s="105">
        <f>'Справка 6'!R12</f>
        <v>14188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81" t="str">
        <f t="shared" si="53"/>
        <v>31.12.2016</v>
      </c>
      <c r="D883" s="105" t="s">
        <v>529</v>
      </c>
      <c r="E883" s="496">
        <v>15</v>
      </c>
      <c r="F883" s="105" t="s">
        <v>528</v>
      </c>
      <c r="H883" s="105">
        <f>'Справка 6'!R13</f>
        <v>855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81" t="str">
        <f t="shared" si="53"/>
        <v>31.12.2016</v>
      </c>
      <c r="D884" s="105" t="s">
        <v>532</v>
      </c>
      <c r="E884" s="496">
        <v>15</v>
      </c>
      <c r="F884" s="105" t="s">
        <v>531</v>
      </c>
      <c r="H884" s="105">
        <f>'Справка 6'!R14</f>
        <v>6858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81" t="str">
        <f t="shared" si="53"/>
        <v>31.12.2016</v>
      </c>
      <c r="D885" s="105" t="s">
        <v>535</v>
      </c>
      <c r="E885" s="496">
        <v>15</v>
      </c>
      <c r="F885" s="105" t="s">
        <v>534</v>
      </c>
      <c r="H885" s="105">
        <f>'Справка 6'!R15</f>
        <v>4978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81" t="str">
        <f t="shared" si="53"/>
        <v>31.12.2016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81" t="str">
        <f t="shared" si="53"/>
        <v>31.12.2016</v>
      </c>
      <c r="D887" s="105" t="s">
        <v>540</v>
      </c>
      <c r="E887" s="496">
        <v>15</v>
      </c>
      <c r="F887" s="105" t="s">
        <v>539</v>
      </c>
      <c r="H887" s="105">
        <f>'Справка 6'!R17</f>
        <v>532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81" t="str">
        <f t="shared" si="53"/>
        <v>31.12.2016</v>
      </c>
      <c r="D888" s="105" t="s">
        <v>543</v>
      </c>
      <c r="E888" s="496">
        <v>15</v>
      </c>
      <c r="F888" s="105" t="s">
        <v>542</v>
      </c>
      <c r="H888" s="105">
        <f>'Справка 6'!R18</f>
        <v>378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81" t="str">
        <f t="shared" si="53"/>
        <v>31.12.2016</v>
      </c>
      <c r="D889" s="105" t="s">
        <v>545</v>
      </c>
      <c r="E889" s="496">
        <v>15</v>
      </c>
      <c r="F889" s="105" t="s">
        <v>828</v>
      </c>
      <c r="H889" s="105">
        <f>'Справка 6'!R19</f>
        <v>67341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81" t="str">
        <f t="shared" si="53"/>
        <v>31.12.2016</v>
      </c>
      <c r="D890" s="105" t="s">
        <v>547</v>
      </c>
      <c r="E890" s="496">
        <v>15</v>
      </c>
      <c r="F890" s="105" t="s">
        <v>546</v>
      </c>
      <c r="H890" s="105">
        <f>'Справка 6'!R20</f>
        <v>22862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81" t="str">
        <f t="shared" si="53"/>
        <v>31.12.2016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81" t="str">
        <f t="shared" si="53"/>
        <v>31.12.2016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81" t="str">
        <f t="shared" si="53"/>
        <v>31.12.2016</v>
      </c>
      <c r="D893" s="105" t="s">
        <v>555</v>
      </c>
      <c r="E893" s="496">
        <v>15</v>
      </c>
      <c r="F893" s="105" t="s">
        <v>554</v>
      </c>
      <c r="H893" s="105">
        <f>'Справка 6'!R24</f>
        <v>22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81" t="str">
        <f t="shared" si="53"/>
        <v>31.12.2016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81" t="str">
        <f t="shared" si="53"/>
        <v>31.12.2016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81" t="str">
        <f t="shared" si="53"/>
        <v>31.12.2016</v>
      </c>
      <c r="D896" s="105" t="s">
        <v>560</v>
      </c>
      <c r="E896" s="496">
        <v>15</v>
      </c>
      <c r="F896" s="105" t="s">
        <v>863</v>
      </c>
      <c r="H896" s="105">
        <f>'Справка 6'!R27</f>
        <v>22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81" t="str">
        <f t="shared" si="53"/>
        <v>31.12.2016</v>
      </c>
      <c r="D897" s="105" t="s">
        <v>562</v>
      </c>
      <c r="E897" s="496">
        <v>15</v>
      </c>
      <c r="F897" s="105" t="s">
        <v>561</v>
      </c>
      <c r="H897" s="105">
        <f>'Справка 6'!R29</f>
        <v>3290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81" t="str">
        <f t="shared" si="53"/>
        <v>31.12.2016</v>
      </c>
      <c r="D898" s="105" t="s">
        <v>563</v>
      </c>
      <c r="E898" s="496">
        <v>15</v>
      </c>
      <c r="F898" s="105" t="s">
        <v>108</v>
      </c>
      <c r="H898" s="105">
        <f>'Справка 6'!R30</f>
        <v>1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81" t="str">
        <f t="shared" si="53"/>
        <v>31.12.2016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81" t="str">
        <f t="shared" si="53"/>
        <v>31.12.2016</v>
      </c>
      <c r="D900" s="105" t="s">
        <v>565</v>
      </c>
      <c r="E900" s="496">
        <v>15</v>
      </c>
      <c r="F900" s="105" t="s">
        <v>113</v>
      </c>
      <c r="H900" s="105">
        <f>'Справка 6'!R32</f>
        <v>3289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81" t="str">
        <f t="shared" si="53"/>
        <v>31.12.2016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81" t="str">
        <f t="shared" si="53"/>
        <v>31.12.2016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81" t="str">
        <f t="shared" si="53"/>
        <v>31.12.2016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81" t="str">
        <f t="shared" si="53"/>
        <v>31.12.2016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81" t="str">
        <f t="shared" si="53"/>
        <v>31.12.2016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81" t="str">
        <f t="shared" si="53"/>
        <v>31.12.2016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81" t="str">
        <f t="shared" si="53"/>
        <v>31.12.2016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81" t="str">
        <f t="shared" si="53"/>
        <v>31.12.2016</v>
      </c>
      <c r="D908" s="105" t="s">
        <v>578</v>
      </c>
      <c r="E908" s="496">
        <v>15</v>
      </c>
      <c r="F908" s="105" t="s">
        <v>827</v>
      </c>
      <c r="H908" s="105">
        <f>'Справка 6'!R40</f>
        <v>3290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81" t="str">
        <f t="shared" si="53"/>
        <v>31.12.2016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81" t="str">
        <f t="shared" si="53"/>
        <v>31.12.2016</v>
      </c>
      <c r="D910" s="105" t="s">
        <v>583</v>
      </c>
      <c r="E910" s="496">
        <v>15</v>
      </c>
      <c r="F910" s="105" t="s">
        <v>582</v>
      </c>
      <c r="H910" s="105">
        <f>'Справка 6'!R42</f>
        <v>93515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81" t="str">
        <f aca="true" t="shared" si="56" ref="C912:C975">endDate</f>
        <v>31.12.2016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81" t="str">
        <f t="shared" si="56"/>
        <v>31.12.2016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1113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81" t="str">
        <f t="shared" si="56"/>
        <v>31.12.2016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1113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81" t="str">
        <f t="shared" si="56"/>
        <v>31.12.2016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81" t="str">
        <f t="shared" si="56"/>
        <v>31.12.2016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81" t="str">
        <f t="shared" si="56"/>
        <v>31.12.2016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81" t="str">
        <f t="shared" si="56"/>
        <v>31.12.2016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81" t="str">
        <f t="shared" si="56"/>
        <v>31.12.2016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81" t="str">
        <f t="shared" si="56"/>
        <v>31.12.2016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81" t="str">
        <f t="shared" si="56"/>
        <v>31.12.2016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1113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81" t="str">
        <f t="shared" si="56"/>
        <v>31.12.2016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81" t="str">
        <f t="shared" si="56"/>
        <v>31.12.2016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20444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81" t="str">
        <f t="shared" si="56"/>
        <v>31.12.2016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81" t="str">
        <f t="shared" si="56"/>
        <v>31.12.2016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20444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81" t="str">
        <f t="shared" si="56"/>
        <v>31.12.2016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81" t="str">
        <f t="shared" si="56"/>
        <v>31.12.2016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4313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81" t="str">
        <f t="shared" si="56"/>
        <v>31.12.2016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3403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81" t="str">
        <f t="shared" si="56"/>
        <v>31.12.2016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81" t="str">
        <f t="shared" si="56"/>
        <v>31.12.2016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155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81" t="str">
        <f t="shared" si="56"/>
        <v>31.12.2016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1249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81" t="str">
        <f t="shared" si="56"/>
        <v>31.12.2016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250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81" t="str">
        <f t="shared" si="56"/>
        <v>31.12.2016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73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81" t="str">
        <f t="shared" si="56"/>
        <v>31.12.2016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177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81" t="str">
        <f t="shared" si="56"/>
        <v>31.12.2016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81" t="str">
        <f t="shared" si="56"/>
        <v>31.12.2016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81" t="str">
        <f t="shared" si="56"/>
        <v>31.12.2016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180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81" t="str">
        <f t="shared" si="56"/>
        <v>31.12.2016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58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81" t="str">
        <f t="shared" si="56"/>
        <v>31.12.2016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81" t="str">
        <f t="shared" si="56"/>
        <v>31.12.2016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81" t="str">
        <f t="shared" si="56"/>
        <v>31.12.2016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122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81" t="str">
        <f t="shared" si="56"/>
        <v>31.12.2016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29994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81" t="str">
        <f t="shared" si="56"/>
        <v>31.12.2016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31107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81" t="str">
        <f t="shared" si="56"/>
        <v>31.12.2016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81" t="str">
        <f t="shared" si="56"/>
        <v>31.12.2016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81" t="str">
        <f t="shared" si="56"/>
        <v>31.12.2016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81" t="str">
        <f t="shared" si="56"/>
        <v>31.12.2016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81" t="str">
        <f t="shared" si="56"/>
        <v>31.12.2016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81" t="str">
        <f t="shared" si="56"/>
        <v>31.12.2016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81" t="str">
        <f t="shared" si="56"/>
        <v>31.12.2016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81" t="str">
        <f t="shared" si="56"/>
        <v>31.12.2016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81" t="str">
        <f t="shared" si="56"/>
        <v>31.12.2016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81" t="str">
        <f t="shared" si="56"/>
        <v>31.12.2016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81" t="str">
        <f t="shared" si="56"/>
        <v>31.12.2016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81" t="str">
        <f t="shared" si="56"/>
        <v>31.12.2016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20444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81" t="str">
        <f t="shared" si="56"/>
        <v>31.12.2016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81" t="str">
        <f t="shared" si="56"/>
        <v>31.12.2016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20444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81" t="str">
        <f t="shared" si="56"/>
        <v>31.12.2016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81" t="str">
        <f t="shared" si="56"/>
        <v>31.12.2016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4313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81" t="str">
        <f t="shared" si="56"/>
        <v>31.12.2016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3403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81" t="str">
        <f t="shared" si="56"/>
        <v>31.12.2016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81" t="str">
        <f t="shared" si="56"/>
        <v>31.12.2016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155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81" t="str">
        <f t="shared" si="56"/>
        <v>31.12.2016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1249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81" t="str">
        <f t="shared" si="56"/>
        <v>31.12.2016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250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81" t="str">
        <f t="shared" si="56"/>
        <v>31.12.2016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73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81" t="str">
        <f t="shared" si="56"/>
        <v>31.12.2016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177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81" t="str">
        <f t="shared" si="56"/>
        <v>31.12.2016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81" t="str">
        <f t="shared" si="56"/>
        <v>31.12.2016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81" t="str">
        <f t="shared" si="56"/>
        <v>31.12.2016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180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81" t="str">
        <f t="shared" si="56"/>
        <v>31.12.2016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58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81" t="str">
        <f t="shared" si="56"/>
        <v>31.12.2016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81" t="str">
        <f t="shared" si="56"/>
        <v>31.12.2016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81" t="str">
        <f t="shared" si="56"/>
        <v>31.12.2016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122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81" t="str">
        <f t="shared" si="56"/>
        <v>31.12.2016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29994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81" t="str">
        <f t="shared" si="56"/>
        <v>31.12.2016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29994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81" t="str">
        <f aca="true" t="shared" si="59" ref="C976:C1039">endDate</f>
        <v>31.12.2016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81" t="str">
        <f t="shared" si="59"/>
        <v>31.12.2016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1113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81" t="str">
        <f t="shared" si="59"/>
        <v>31.12.2016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1113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81" t="str">
        <f t="shared" si="59"/>
        <v>31.12.2016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81" t="str">
        <f t="shared" si="59"/>
        <v>31.12.2016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81" t="str">
        <f t="shared" si="59"/>
        <v>31.12.2016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81" t="str">
        <f t="shared" si="59"/>
        <v>31.12.2016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81" t="str">
        <f t="shared" si="59"/>
        <v>31.12.2016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81" t="str">
        <f t="shared" si="59"/>
        <v>31.12.2016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81" t="str">
        <f t="shared" si="59"/>
        <v>31.12.2016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1113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81" t="str">
        <f t="shared" si="59"/>
        <v>31.12.2016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81" t="str">
        <f t="shared" si="59"/>
        <v>31.12.2016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81" t="str">
        <f t="shared" si="59"/>
        <v>31.12.2016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81" t="str">
        <f t="shared" si="59"/>
        <v>31.12.2016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81" t="str">
        <f t="shared" si="59"/>
        <v>31.12.2016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81" t="str">
        <f t="shared" si="59"/>
        <v>31.12.2016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81" t="str">
        <f t="shared" si="59"/>
        <v>31.12.2016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81" t="str">
        <f t="shared" si="59"/>
        <v>31.12.2016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81" t="str">
        <f t="shared" si="59"/>
        <v>31.12.2016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81" t="str">
        <f t="shared" si="59"/>
        <v>31.12.2016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81" t="str">
        <f t="shared" si="59"/>
        <v>31.12.2016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81" t="str">
        <f t="shared" si="59"/>
        <v>31.12.2016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81" t="str">
        <f t="shared" si="59"/>
        <v>31.12.2016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81" t="str">
        <f t="shared" si="59"/>
        <v>31.12.2016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81" t="str">
        <f t="shared" si="59"/>
        <v>31.12.2016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81" t="str">
        <f t="shared" si="59"/>
        <v>31.12.2016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81" t="str">
        <f t="shared" si="59"/>
        <v>31.12.2016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81" t="str">
        <f t="shared" si="59"/>
        <v>31.12.2016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81" t="str">
        <f t="shared" si="59"/>
        <v>31.12.2016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81" t="str">
        <f t="shared" si="59"/>
        <v>31.12.2016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81" t="str">
        <f t="shared" si="59"/>
        <v>31.12.2016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81" t="str">
        <f t="shared" si="59"/>
        <v>31.12.2016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1113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81" t="str">
        <f t="shared" si="59"/>
        <v>31.12.2016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8842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81" t="str">
        <f t="shared" si="59"/>
        <v>31.12.2016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8842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81" t="str">
        <f t="shared" si="59"/>
        <v>31.12.2016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81" t="str">
        <f t="shared" si="59"/>
        <v>31.12.2016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81" t="str">
        <f t="shared" si="59"/>
        <v>31.12.2016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81" t="str">
        <f t="shared" si="59"/>
        <v>31.12.2016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81" t="str">
        <f t="shared" si="59"/>
        <v>31.12.2016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81" t="str">
        <f t="shared" si="59"/>
        <v>31.12.2016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81" t="str">
        <f t="shared" si="59"/>
        <v>31.12.2016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81" t="str">
        <f t="shared" si="59"/>
        <v>31.12.2016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81" t="str">
        <f t="shared" si="59"/>
        <v>31.12.2016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81" t="str">
        <f t="shared" si="59"/>
        <v>31.12.2016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81" t="str">
        <f t="shared" si="59"/>
        <v>31.12.2016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637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81" t="str">
        <f t="shared" si="59"/>
        <v>31.12.2016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329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81" t="str">
        <f t="shared" si="59"/>
        <v>31.12.2016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9479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81" t="str">
        <f t="shared" si="59"/>
        <v>31.12.2016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4075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81" t="str">
        <f t="shared" si="59"/>
        <v>31.12.2016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204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81" t="str">
        <f t="shared" si="59"/>
        <v>31.12.2016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204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81" t="str">
        <f t="shared" si="59"/>
        <v>31.12.2016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81" t="str">
        <f t="shared" si="59"/>
        <v>31.12.2016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81" t="str">
        <f t="shared" si="59"/>
        <v>31.12.2016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29215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81" t="str">
        <f t="shared" si="59"/>
        <v>31.12.2016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29215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81" t="str">
        <f t="shared" si="59"/>
        <v>31.12.2016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81" t="str">
        <f t="shared" si="59"/>
        <v>31.12.2016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81" t="str">
        <f t="shared" si="59"/>
        <v>31.12.2016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81" t="str">
        <f t="shared" si="59"/>
        <v>31.12.2016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81" t="str">
        <f t="shared" si="59"/>
        <v>31.12.2016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81" t="str">
        <f t="shared" si="59"/>
        <v>31.12.2016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81" t="str">
        <f t="shared" si="59"/>
        <v>31.12.2016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81" t="str">
        <f t="shared" si="59"/>
        <v>31.12.2016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81" t="str">
        <f t="shared" si="59"/>
        <v>31.12.2016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9560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81" t="str">
        <f t="shared" si="59"/>
        <v>31.12.2016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81" t="str">
        <f aca="true" t="shared" si="62" ref="C1040:C1103">endDate</f>
        <v>31.12.2016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6807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81" t="str">
        <f t="shared" si="62"/>
        <v>31.12.2016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288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81" t="str">
        <f t="shared" si="62"/>
        <v>31.12.2016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516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81" t="str">
        <f t="shared" si="62"/>
        <v>31.12.2016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1851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81" t="str">
        <f t="shared" si="62"/>
        <v>31.12.2016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81" t="str">
        <f t="shared" si="62"/>
        <v>31.12.2016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657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81" t="str">
        <f t="shared" si="62"/>
        <v>31.12.2016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1194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81" t="str">
        <f t="shared" si="62"/>
        <v>31.12.2016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98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81" t="str">
        <f t="shared" si="62"/>
        <v>31.12.2016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131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81" t="str">
        <f t="shared" si="62"/>
        <v>31.12.2016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39110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81" t="str">
        <f t="shared" si="62"/>
        <v>31.12.2016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52664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81" t="str">
        <f t="shared" si="62"/>
        <v>31.12.2016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81" t="str">
        <f t="shared" si="62"/>
        <v>31.12.2016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81" t="str">
        <f t="shared" si="62"/>
        <v>31.12.2016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81" t="str">
        <f t="shared" si="62"/>
        <v>31.12.2016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81" t="str">
        <f t="shared" si="62"/>
        <v>31.12.2016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81" t="str">
        <f t="shared" si="62"/>
        <v>31.12.2016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81" t="str">
        <f t="shared" si="62"/>
        <v>31.12.2016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81" t="str">
        <f t="shared" si="62"/>
        <v>31.12.2016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81" t="str">
        <f t="shared" si="62"/>
        <v>31.12.2016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81" t="str">
        <f t="shared" si="62"/>
        <v>31.12.2016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81" t="str">
        <f t="shared" si="62"/>
        <v>31.12.2016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81" t="str">
        <f t="shared" si="62"/>
        <v>31.12.2016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81" t="str">
        <f t="shared" si="62"/>
        <v>31.12.2016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81" t="str">
        <f t="shared" si="62"/>
        <v>31.12.2016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81" t="str">
        <f t="shared" si="62"/>
        <v>31.12.2016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81" t="str">
        <f t="shared" si="62"/>
        <v>31.12.2016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81" t="str">
        <f t="shared" si="62"/>
        <v>31.12.2016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204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81" t="str">
        <f t="shared" si="62"/>
        <v>31.12.2016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204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81" t="str">
        <f t="shared" si="62"/>
        <v>31.12.2016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81" t="str">
        <f t="shared" si="62"/>
        <v>31.12.2016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81" t="str">
        <f t="shared" si="62"/>
        <v>31.12.2016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29215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81" t="str">
        <f t="shared" si="62"/>
        <v>31.12.2016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29215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81" t="str">
        <f t="shared" si="62"/>
        <v>31.12.2016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81" t="str">
        <f t="shared" si="62"/>
        <v>31.12.2016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81" t="str">
        <f t="shared" si="62"/>
        <v>31.12.2016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81" t="str">
        <f t="shared" si="62"/>
        <v>31.12.2016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81" t="str">
        <f t="shared" si="62"/>
        <v>31.12.2016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81" t="str">
        <f t="shared" si="62"/>
        <v>31.12.2016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81" t="str">
        <f t="shared" si="62"/>
        <v>31.12.2016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81" t="str">
        <f t="shared" si="62"/>
        <v>31.12.2016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81" t="str">
        <f t="shared" si="62"/>
        <v>31.12.2016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9560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81" t="str">
        <f t="shared" si="62"/>
        <v>31.12.2016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81" t="str">
        <f t="shared" si="62"/>
        <v>31.12.2016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6807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81" t="str">
        <f t="shared" si="62"/>
        <v>31.12.2016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288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81" t="str">
        <f t="shared" si="62"/>
        <v>31.12.2016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516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81" t="str">
        <f t="shared" si="62"/>
        <v>31.12.2016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1851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81" t="str">
        <f t="shared" si="62"/>
        <v>31.12.2016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81" t="str">
        <f t="shared" si="62"/>
        <v>31.12.2016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657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81" t="str">
        <f t="shared" si="62"/>
        <v>31.12.2016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1194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81" t="str">
        <f t="shared" si="62"/>
        <v>31.12.2016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98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81" t="str">
        <f t="shared" si="62"/>
        <v>31.12.2016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131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81" t="str">
        <f t="shared" si="62"/>
        <v>31.12.2016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39110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81" t="str">
        <f t="shared" si="62"/>
        <v>31.12.2016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39110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81" t="str">
        <f t="shared" si="62"/>
        <v>31.12.2016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8842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81" t="str">
        <f t="shared" si="62"/>
        <v>31.12.2016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8842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81" t="str">
        <f t="shared" si="62"/>
        <v>31.12.2016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81" t="str">
        <f t="shared" si="62"/>
        <v>31.12.2016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81" t="str">
        <f t="shared" si="62"/>
        <v>31.12.2016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81" t="str">
        <f t="shared" si="62"/>
        <v>31.12.2016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81" t="str">
        <f t="shared" si="62"/>
        <v>31.12.2016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81" t="str">
        <f t="shared" si="62"/>
        <v>31.12.2016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81" t="str">
        <f t="shared" si="62"/>
        <v>31.12.2016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81" t="str">
        <f t="shared" si="62"/>
        <v>31.12.2016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81" t="str">
        <f aca="true" t="shared" si="65" ref="C1104:C1167">endDate</f>
        <v>31.12.2016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81" t="str">
        <f t="shared" si="65"/>
        <v>31.12.2016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81" t="str">
        <f t="shared" si="65"/>
        <v>31.12.2016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637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81" t="str">
        <f t="shared" si="65"/>
        <v>31.12.2016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329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81" t="str">
        <f t="shared" si="65"/>
        <v>31.12.2016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9479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81" t="str">
        <f t="shared" si="65"/>
        <v>31.12.2016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4075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81" t="str">
        <f t="shared" si="65"/>
        <v>31.12.2016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81" t="str">
        <f t="shared" si="65"/>
        <v>31.12.2016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81" t="str">
        <f t="shared" si="65"/>
        <v>31.12.2016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81" t="str">
        <f t="shared" si="65"/>
        <v>31.12.2016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81" t="str">
        <f t="shared" si="65"/>
        <v>31.12.2016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81" t="str">
        <f t="shared" si="65"/>
        <v>31.12.2016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81" t="str">
        <f t="shared" si="65"/>
        <v>31.12.2016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81" t="str">
        <f t="shared" si="65"/>
        <v>31.12.2016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81" t="str">
        <f t="shared" si="65"/>
        <v>31.12.2016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81" t="str">
        <f t="shared" si="65"/>
        <v>31.12.2016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81" t="str">
        <f t="shared" si="65"/>
        <v>31.12.2016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81" t="str">
        <f t="shared" si="65"/>
        <v>31.12.2016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81" t="str">
        <f t="shared" si="65"/>
        <v>31.12.2016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81" t="str">
        <f t="shared" si="65"/>
        <v>31.12.2016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81" t="str">
        <f t="shared" si="65"/>
        <v>31.12.2016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81" t="str">
        <f t="shared" si="65"/>
        <v>31.12.2016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81" t="str">
        <f t="shared" si="65"/>
        <v>31.12.2016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81" t="str">
        <f t="shared" si="65"/>
        <v>31.12.2016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81" t="str">
        <f t="shared" si="65"/>
        <v>31.12.2016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81" t="str">
        <f t="shared" si="65"/>
        <v>31.12.2016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81" t="str">
        <f t="shared" si="65"/>
        <v>31.12.2016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81" t="str">
        <f t="shared" si="65"/>
        <v>31.12.2016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81" t="str">
        <f t="shared" si="65"/>
        <v>31.12.2016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81" t="str">
        <f t="shared" si="65"/>
        <v>31.12.2016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81" t="str">
        <f t="shared" si="65"/>
        <v>31.12.2016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81" t="str">
        <f t="shared" si="65"/>
        <v>31.12.2016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81" t="str">
        <f t="shared" si="65"/>
        <v>31.12.2016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13554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81" t="str">
        <f t="shared" si="65"/>
        <v>31.12.2016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81" t="str">
        <f t="shared" si="65"/>
        <v>31.12.2016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81" t="str">
        <f t="shared" si="65"/>
        <v>31.12.2016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81" t="str">
        <f t="shared" si="65"/>
        <v>31.12.2016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81" t="str">
        <f t="shared" si="65"/>
        <v>31.12.2016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81" t="str">
        <f t="shared" si="65"/>
        <v>31.12.2016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81" t="str">
        <f t="shared" si="65"/>
        <v>31.12.2016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81" t="str">
        <f t="shared" si="65"/>
        <v>31.12.2016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81" t="str">
        <f t="shared" si="65"/>
        <v>31.12.2016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81" t="str">
        <f t="shared" si="65"/>
        <v>31.12.2016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81" t="str">
        <f t="shared" si="65"/>
        <v>31.12.2016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81" t="str">
        <f t="shared" si="65"/>
        <v>31.12.2016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81" t="str">
        <f t="shared" si="65"/>
        <v>31.12.2016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81" t="str">
        <f t="shared" si="65"/>
        <v>31.12.2016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81" t="str">
        <f t="shared" si="65"/>
        <v>31.12.2016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81" t="str">
        <f t="shared" si="65"/>
        <v>31.12.2016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81" t="str">
        <f t="shared" si="65"/>
        <v>31.12.2016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81" t="str">
        <f t="shared" si="65"/>
        <v>31.12.2016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81" t="str">
        <f t="shared" si="65"/>
        <v>31.12.2016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81" t="str">
        <f t="shared" si="65"/>
        <v>31.12.2016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81" t="str">
        <f t="shared" si="65"/>
        <v>31.12.2016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81" t="str">
        <f t="shared" si="65"/>
        <v>31.12.2016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81" t="str">
        <f t="shared" si="65"/>
        <v>31.12.2016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81" t="str">
        <f t="shared" si="65"/>
        <v>31.12.2016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81" t="str">
        <f t="shared" si="65"/>
        <v>31.12.2016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81" t="str">
        <f t="shared" si="65"/>
        <v>31.12.2016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81" t="str">
        <f t="shared" si="65"/>
        <v>31.12.2016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81" t="str">
        <f t="shared" si="65"/>
        <v>31.12.2016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81" t="str">
        <f t="shared" si="65"/>
        <v>31.12.2016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81" t="str">
        <f t="shared" si="65"/>
        <v>31.12.2016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81" t="str">
        <f t="shared" si="65"/>
        <v>31.12.2016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81" t="str">
        <f aca="true" t="shared" si="68" ref="C1168:C1195">endDate</f>
        <v>31.12.2016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81" t="str">
        <f t="shared" si="68"/>
        <v>31.12.2016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81" t="str">
        <f t="shared" si="68"/>
        <v>31.12.2016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81" t="str">
        <f t="shared" si="68"/>
        <v>31.12.2016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81" t="str">
        <f t="shared" si="68"/>
        <v>31.12.2016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81" t="str">
        <f t="shared" si="68"/>
        <v>31.12.2016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81" t="str">
        <f t="shared" si="68"/>
        <v>31.12.2016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81" t="str">
        <f t="shared" si="68"/>
        <v>31.12.2016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81" t="str">
        <f t="shared" si="68"/>
        <v>31.12.2016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81" t="str">
        <f t="shared" si="68"/>
        <v>31.12.2016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81" t="str">
        <f t="shared" si="68"/>
        <v>31.12.2016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81" t="str">
        <f t="shared" si="68"/>
        <v>31.12.2016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81" t="str">
        <f t="shared" si="68"/>
        <v>31.12.2016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81" t="str">
        <f t="shared" si="68"/>
        <v>31.12.2016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81" t="str">
        <f t="shared" si="68"/>
        <v>31.12.2016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468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81" t="str">
        <f t="shared" si="68"/>
        <v>31.12.2016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468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81" t="str">
        <f t="shared" si="68"/>
        <v>31.12.2016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81" t="str">
        <f t="shared" si="68"/>
        <v>31.12.2016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81" t="str">
        <f t="shared" si="68"/>
        <v>31.12.2016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242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81" t="str">
        <f t="shared" si="68"/>
        <v>31.12.2016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242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81" t="str">
        <f t="shared" si="68"/>
        <v>31.12.2016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81" t="str">
        <f t="shared" si="68"/>
        <v>31.12.2016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81" t="str">
        <f t="shared" si="68"/>
        <v>31.12.2016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81" t="str">
        <f t="shared" si="68"/>
        <v>31.12.2016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81" t="str">
        <f t="shared" si="68"/>
        <v>31.12.2016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81" t="str">
        <f t="shared" si="68"/>
        <v>31.12.2016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81" t="str">
        <f t="shared" si="68"/>
        <v>31.12.2016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710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81" t="str">
        <f t="shared" si="68"/>
        <v>31.12.2016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710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81" t="str">
        <f aca="true" t="shared" si="71" ref="C1197:C1228">endDate</f>
        <v>31.12.2016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81" t="str">
        <f t="shared" si="71"/>
        <v>31.12.2016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81" t="str">
        <f t="shared" si="71"/>
        <v>31.12.2016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81" t="str">
        <f t="shared" si="71"/>
        <v>31.12.2016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81" t="str">
        <f t="shared" si="71"/>
        <v>31.12.2016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81" t="str">
        <f t="shared" si="71"/>
        <v>31.12.2016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81" t="str">
        <f t="shared" si="71"/>
        <v>31.12.2016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81" t="str">
        <f t="shared" si="71"/>
        <v>31.12.2016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5019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81" t="str">
        <f t="shared" si="71"/>
        <v>31.12.2016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81" t="str">
        <f t="shared" si="71"/>
        <v>31.12.2016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81" t="str">
        <f t="shared" si="71"/>
        <v>31.12.2016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81" t="str">
        <f t="shared" si="71"/>
        <v>31.12.2016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81" t="str">
        <f t="shared" si="71"/>
        <v>31.12.2016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81" t="str">
        <f t="shared" si="71"/>
        <v>31.12.2016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5019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81" t="str">
        <f t="shared" si="71"/>
        <v>31.12.2016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81" t="str">
        <f t="shared" si="71"/>
        <v>31.12.2016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81" t="str">
        <f t="shared" si="71"/>
        <v>31.12.2016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81" t="str">
        <f t="shared" si="71"/>
        <v>31.12.2016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81" t="str">
        <f t="shared" si="71"/>
        <v>31.12.2016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81" t="str">
        <f t="shared" si="71"/>
        <v>31.12.2016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81" t="str">
        <f t="shared" si="71"/>
        <v>31.12.2016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81" t="str">
        <f t="shared" si="71"/>
        <v>31.12.2016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81" t="str">
        <f t="shared" si="71"/>
        <v>31.12.2016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81" t="str">
        <f t="shared" si="71"/>
        <v>31.12.2016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81" t="str">
        <f t="shared" si="71"/>
        <v>31.12.2016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81" t="str">
        <f t="shared" si="71"/>
        <v>31.12.2016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81" t="str">
        <f t="shared" si="71"/>
        <v>31.12.2016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81" t="str">
        <f t="shared" si="71"/>
        <v>31.12.2016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81" t="str">
        <f t="shared" si="71"/>
        <v>31.12.2016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81" t="str">
        <f t="shared" si="71"/>
        <v>31.12.2016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81" t="str">
        <f t="shared" si="71"/>
        <v>31.12.2016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81" t="str">
        <f t="shared" si="71"/>
        <v>31.12.2016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81" t="str">
        <f aca="true" t="shared" si="74" ref="C1229:C1260">endDate</f>
        <v>31.12.2016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81" t="str">
        <f t="shared" si="74"/>
        <v>31.12.2016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81" t="str">
        <f t="shared" si="74"/>
        <v>31.12.2016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81" t="str">
        <f t="shared" si="74"/>
        <v>31.12.2016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81" t="str">
        <f t="shared" si="74"/>
        <v>31.12.2016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81" t="str">
        <f t="shared" si="74"/>
        <v>31.12.2016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81" t="str">
        <f t="shared" si="74"/>
        <v>31.12.2016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81" t="str">
        <f t="shared" si="74"/>
        <v>31.12.2016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81" t="str">
        <f t="shared" si="74"/>
        <v>31.12.2016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81" t="str">
        <f t="shared" si="74"/>
        <v>31.12.2016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81" t="str">
        <f t="shared" si="74"/>
        <v>31.12.2016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81" t="str">
        <f t="shared" si="74"/>
        <v>31.12.2016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81" t="str">
        <f t="shared" si="74"/>
        <v>31.12.2016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81" t="str">
        <f t="shared" si="74"/>
        <v>31.12.2016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81" t="str">
        <f t="shared" si="74"/>
        <v>31.12.2016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81" t="str">
        <f t="shared" si="74"/>
        <v>31.12.2016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81" t="str">
        <f t="shared" si="74"/>
        <v>31.12.2016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81" t="str">
        <f t="shared" si="74"/>
        <v>31.12.2016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5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81" t="str">
        <f t="shared" si="74"/>
        <v>31.12.2016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81" t="str">
        <f t="shared" si="74"/>
        <v>31.12.2016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81" t="str">
        <f t="shared" si="74"/>
        <v>31.12.2016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81" t="str">
        <f t="shared" si="74"/>
        <v>31.12.2016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81" t="str">
        <f t="shared" si="74"/>
        <v>31.12.2016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81" t="str">
        <f t="shared" si="74"/>
        <v>31.12.2016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5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81" t="str">
        <f t="shared" si="74"/>
        <v>31.12.2016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81" t="str">
        <f t="shared" si="74"/>
        <v>31.12.2016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81" t="str">
        <f t="shared" si="74"/>
        <v>31.12.2016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81" t="str">
        <f t="shared" si="74"/>
        <v>31.12.2016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81" t="str">
        <f t="shared" si="74"/>
        <v>31.12.2016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81" t="str">
        <f t="shared" si="74"/>
        <v>31.12.2016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81" t="str">
        <f t="shared" si="74"/>
        <v>31.12.2016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81" t="str">
        <f t="shared" si="74"/>
        <v>31.12.2016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81" t="str">
        <f aca="true" t="shared" si="77" ref="C1261:C1294">endDate</f>
        <v>31.12.2016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81" t="str">
        <f t="shared" si="77"/>
        <v>31.12.2016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81" t="str">
        <f t="shared" si="77"/>
        <v>31.12.2016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81" t="str">
        <f t="shared" si="77"/>
        <v>31.12.2016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81" t="str">
        <f t="shared" si="77"/>
        <v>31.12.2016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81" t="str">
        <f t="shared" si="77"/>
        <v>31.12.2016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81" t="str">
        <f t="shared" si="77"/>
        <v>31.12.2016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81" t="str">
        <f t="shared" si="77"/>
        <v>31.12.2016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81" t="str">
        <f t="shared" si="77"/>
        <v>31.12.2016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81" t="str">
        <f t="shared" si="77"/>
        <v>31.12.2016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81" t="str">
        <f t="shared" si="77"/>
        <v>31.12.2016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81" t="str">
        <f t="shared" si="77"/>
        <v>31.12.2016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81" t="str">
        <f t="shared" si="77"/>
        <v>31.12.2016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81" t="str">
        <f t="shared" si="77"/>
        <v>31.12.2016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81" t="str">
        <f t="shared" si="77"/>
        <v>31.12.2016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81" t="str">
        <f t="shared" si="77"/>
        <v>31.12.2016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81" t="str">
        <f t="shared" si="77"/>
        <v>31.12.2016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81" t="str">
        <f t="shared" si="77"/>
        <v>31.12.2016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81" t="str">
        <f t="shared" si="77"/>
        <v>31.12.2016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81" t="str">
        <f t="shared" si="77"/>
        <v>31.12.2016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81" t="str">
        <f t="shared" si="77"/>
        <v>31.12.2016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81" t="str">
        <f t="shared" si="77"/>
        <v>31.12.2016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81" t="str">
        <f t="shared" si="77"/>
        <v>31.12.2016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81" t="str">
        <f t="shared" si="77"/>
        <v>31.12.2016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81" t="str">
        <f t="shared" si="77"/>
        <v>31.12.2016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81" t="str">
        <f t="shared" si="77"/>
        <v>31.12.2016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81" t="str">
        <f t="shared" si="77"/>
        <v>31.12.2016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81" t="str">
        <f t="shared" si="77"/>
        <v>31.12.2016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5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81" t="str">
        <f t="shared" si="77"/>
        <v>31.12.2016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81" t="str">
        <f t="shared" si="77"/>
        <v>31.12.2016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81" t="str">
        <f t="shared" si="77"/>
        <v>31.12.2016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81" t="str">
        <f t="shared" si="77"/>
        <v>31.12.2016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81" t="str">
        <f t="shared" si="77"/>
        <v>31.12.2016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81" t="str">
        <f t="shared" si="77"/>
        <v>31.12.2016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5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81" t="str">
        <f aca="true" t="shared" si="80" ref="C1296:C1335">endDate</f>
        <v>31.12.2016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81" t="str">
        <f t="shared" si="80"/>
        <v>31.12.2016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81" t="str">
        <f t="shared" si="80"/>
        <v>31.12.2016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1468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81" t="str">
        <f t="shared" si="80"/>
        <v>31.12.2016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81" t="str">
        <f t="shared" si="80"/>
        <v>31.12.2016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1468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81" t="str">
        <f t="shared" si="80"/>
        <v>31.12.2016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1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81" t="str">
        <f t="shared" si="80"/>
        <v>31.12.2016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81" t="str">
        <f t="shared" si="80"/>
        <v>31.12.2016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1821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81" t="str">
        <f t="shared" si="80"/>
        <v>31.12.2016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81" t="str">
        <f t="shared" si="80"/>
        <v>31.12.2016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1822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81" t="str">
        <f t="shared" si="80"/>
        <v>31.12.2016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81" t="str">
        <f t="shared" si="80"/>
        <v>31.12.2016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81" t="str">
        <f t="shared" si="80"/>
        <v>31.12.2016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81" t="str">
        <f t="shared" si="80"/>
        <v>31.12.2016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81" t="str">
        <f t="shared" si="80"/>
        <v>31.12.2016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81" t="str">
        <f t="shared" si="80"/>
        <v>31.12.2016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81" t="str">
        <f t="shared" si="80"/>
        <v>31.12.2016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81" t="str">
        <f t="shared" si="80"/>
        <v>31.12.2016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81" t="str">
        <f t="shared" si="80"/>
        <v>31.12.2016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81" t="str">
        <f t="shared" si="80"/>
        <v>31.12.2016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81" t="str">
        <f t="shared" si="80"/>
        <v>31.12.2016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81" t="str">
        <f t="shared" si="80"/>
        <v>31.12.2016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81" t="str">
        <f t="shared" si="80"/>
        <v>31.12.2016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81" t="str">
        <f t="shared" si="80"/>
        <v>31.12.2016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81" t="str">
        <f t="shared" si="80"/>
        <v>31.12.2016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81" t="str">
        <f t="shared" si="80"/>
        <v>31.12.2016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81" t="str">
        <f t="shared" si="80"/>
        <v>31.12.2016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81" t="str">
        <f t="shared" si="80"/>
        <v>31.12.2016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81" t="str">
        <f t="shared" si="80"/>
        <v>31.12.2016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81" t="str">
        <f t="shared" si="80"/>
        <v>31.12.2016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81" t="str">
        <f t="shared" si="80"/>
        <v>31.12.2016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81" t="str">
        <f t="shared" si="80"/>
        <v>31.12.2016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81" t="str">
        <f t="shared" si="80"/>
        <v>31.12.2016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1468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81" t="str">
        <f t="shared" si="80"/>
        <v>31.12.2016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81" t="str">
        <f t="shared" si="80"/>
        <v>31.12.2016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1468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81" t="str">
        <f t="shared" si="80"/>
        <v>31.12.2016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1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81" t="str">
        <f t="shared" si="80"/>
        <v>31.12.2016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81" t="str">
        <f t="shared" si="80"/>
        <v>31.12.2016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1821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81" t="str">
        <f t="shared" si="80"/>
        <v>31.12.2016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81" t="str">
        <f t="shared" si="80"/>
        <v>31.12.2016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1822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SheetLayoutView="80" zoomScalePageLayoutView="0" workbookViewId="0" topLeftCell="A41">
      <selection activeCell="G62" sqref="G62: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39552</v>
      </c>
      <c r="D12" s="196">
        <v>36909</v>
      </c>
      <c r="E12" s="89" t="s">
        <v>25</v>
      </c>
      <c r="F12" s="93" t="s">
        <v>26</v>
      </c>
      <c r="G12" s="197">
        <v>5417</v>
      </c>
      <c r="H12" s="196">
        <v>5417</v>
      </c>
    </row>
    <row r="13" spans="1:8" ht="15.75">
      <c r="A13" s="89" t="s">
        <v>27</v>
      </c>
      <c r="B13" s="91" t="s">
        <v>28</v>
      </c>
      <c r="C13" s="197">
        <v>14188</v>
      </c>
      <c r="D13" s="196">
        <v>15644</v>
      </c>
      <c r="E13" s="89" t="s">
        <v>846</v>
      </c>
      <c r="F13" s="93" t="s">
        <v>29</v>
      </c>
      <c r="G13" s="197">
        <v>5417</v>
      </c>
      <c r="H13" s="196">
        <v>5417</v>
      </c>
    </row>
    <row r="14" spans="1:8" ht="15.75">
      <c r="A14" s="89" t="s">
        <v>30</v>
      </c>
      <c r="B14" s="91" t="s">
        <v>31</v>
      </c>
      <c r="C14" s="197">
        <v>855</v>
      </c>
      <c r="D14" s="196">
        <v>760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6858</v>
      </c>
      <c r="D15" s="196">
        <v>7434</v>
      </c>
      <c r="E15" s="200" t="s">
        <v>36</v>
      </c>
      <c r="F15" s="93" t="s">
        <v>37</v>
      </c>
      <c r="G15" s="197">
        <v>-5</v>
      </c>
      <c r="H15" s="196"/>
    </row>
    <row r="16" spans="1:8" ht="15.75">
      <c r="A16" s="89" t="s">
        <v>38</v>
      </c>
      <c r="B16" s="91" t="s">
        <v>39</v>
      </c>
      <c r="C16" s="197">
        <v>4978</v>
      </c>
      <c r="D16" s="196">
        <v>4620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532</v>
      </c>
      <c r="D18" s="196">
        <v>629</v>
      </c>
      <c r="E18" s="481" t="s">
        <v>47</v>
      </c>
      <c r="F18" s="480" t="s">
        <v>48</v>
      </c>
      <c r="G18" s="609">
        <f>G12+G15+G16+G17</f>
        <v>5412</v>
      </c>
      <c r="H18" s="610">
        <f>H12+H15+H16+H17</f>
        <v>5417</v>
      </c>
    </row>
    <row r="19" spans="1:8" ht="15.75">
      <c r="A19" s="89" t="s">
        <v>49</v>
      </c>
      <c r="B19" s="91" t="s">
        <v>50</v>
      </c>
      <c r="C19" s="197">
        <v>378</v>
      </c>
      <c r="D19" s="196">
        <v>315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67341</v>
      </c>
      <c r="D20" s="598">
        <f>SUM(D12:D19)</f>
        <v>66311</v>
      </c>
      <c r="E20" s="89" t="s">
        <v>54</v>
      </c>
      <c r="F20" s="93" t="s">
        <v>55</v>
      </c>
      <c r="G20" s="197">
        <v>9555</v>
      </c>
      <c r="H20" s="196">
        <v>9569</v>
      </c>
    </row>
    <row r="21" spans="1:8" ht="15.75">
      <c r="A21" s="100" t="s">
        <v>56</v>
      </c>
      <c r="B21" s="96" t="s">
        <v>57</v>
      </c>
      <c r="C21" s="476">
        <v>22862</v>
      </c>
      <c r="D21" s="477">
        <v>22556</v>
      </c>
      <c r="E21" s="89" t="s">
        <v>58</v>
      </c>
      <c r="F21" s="93" t="s">
        <v>59</v>
      </c>
      <c r="G21" s="197">
        <v>20732</v>
      </c>
      <c r="H21" s="196">
        <v>21720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24749</v>
      </c>
      <c r="H22" s="614">
        <f>SUM(H23:H25)</f>
        <v>24749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1373</v>
      </c>
      <c r="H23" s="196">
        <v>1373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22</v>
      </c>
      <c r="D25" s="196">
        <v>31</v>
      </c>
      <c r="E25" s="89" t="s">
        <v>73</v>
      </c>
      <c r="F25" s="93" t="s">
        <v>74</v>
      </c>
      <c r="G25" s="197">
        <v>23376</v>
      </c>
      <c r="H25" s="196">
        <v>23376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55036</v>
      </c>
      <c r="H26" s="598">
        <f>H20+H21+H22</f>
        <v>56038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22</v>
      </c>
      <c r="D28" s="598">
        <f>SUM(D24:D27)</f>
        <v>31</v>
      </c>
      <c r="E28" s="202" t="s">
        <v>84</v>
      </c>
      <c r="F28" s="93" t="s">
        <v>85</v>
      </c>
      <c r="G28" s="595">
        <f>SUM(G29:G31)</f>
        <v>57162</v>
      </c>
      <c r="H28" s="596">
        <f>SUM(H29:H31)</f>
        <v>55948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57162</v>
      </c>
      <c r="H29" s="196">
        <v>55948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95</v>
      </c>
      <c r="H32" s="196">
        <v>226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57257</v>
      </c>
      <c r="H34" s="598">
        <f>H28+H32+H33</f>
        <v>56174</v>
      </c>
    </row>
    <row r="35" spans="1:8" ht="15.75">
      <c r="A35" s="89" t="s">
        <v>106</v>
      </c>
      <c r="B35" s="94" t="s">
        <v>107</v>
      </c>
      <c r="C35" s="595">
        <f>SUM(C36:C39)</f>
        <v>3290</v>
      </c>
      <c r="D35" s="596">
        <f>SUM(D36:D39)</f>
        <v>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</v>
      </c>
      <c r="D36" s="196">
        <v>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117705</v>
      </c>
      <c r="H37" s="600">
        <f>H26+H18+H34</f>
        <v>117629</v>
      </c>
    </row>
    <row r="38" spans="1:13" ht="15.75">
      <c r="A38" s="89" t="s">
        <v>113</v>
      </c>
      <c r="B38" s="91" t="s">
        <v>114</v>
      </c>
      <c r="C38" s="197">
        <v>3289</v>
      </c>
      <c r="D38" s="196">
        <v>7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8842</v>
      </c>
      <c r="H44" s="196">
        <v>829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3290</v>
      </c>
      <c r="D46" s="598">
        <f>D35+D40+D45</f>
        <v>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1113</v>
      </c>
      <c r="D48" s="196">
        <v>2223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637</v>
      </c>
      <c r="H49" s="196">
        <v>331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9479</v>
      </c>
      <c r="H50" s="596">
        <f>SUM(H44:H49)</f>
        <v>1160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1113</v>
      </c>
      <c r="D52" s="598">
        <f>SUM(D48:D51)</f>
        <v>2223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4075</v>
      </c>
      <c r="H54" s="196">
        <v>4202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94628</v>
      </c>
      <c r="D56" s="602">
        <f>D20+D21+D22+D28+D33+D46+D52+D54+D55</f>
        <v>91129</v>
      </c>
      <c r="E56" s="100" t="s">
        <v>850</v>
      </c>
      <c r="F56" s="99" t="s">
        <v>172</v>
      </c>
      <c r="G56" s="599">
        <f>G50+G52+G53+G54+G55</f>
        <v>13554</v>
      </c>
      <c r="H56" s="600">
        <f>H50+H52+H53+H54+H55</f>
        <v>5362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1826</v>
      </c>
      <c r="D59" s="196">
        <v>1945</v>
      </c>
      <c r="E59" s="201" t="s">
        <v>180</v>
      </c>
      <c r="F59" s="486" t="s">
        <v>181</v>
      </c>
      <c r="G59" s="197">
        <f>29215</f>
        <v>29215</v>
      </c>
      <c r="H59" s="196">
        <v>38115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40321</v>
      </c>
      <c r="D61" s="196">
        <v>45363</v>
      </c>
      <c r="E61" s="200" t="s">
        <v>188</v>
      </c>
      <c r="F61" s="93" t="s">
        <v>189</v>
      </c>
      <c r="G61" s="595">
        <f>SUM(G62:G68)</f>
        <v>9764</v>
      </c>
      <c r="H61" s="596">
        <f>SUM(H62:H68)</f>
        <v>9115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204</v>
      </c>
      <c r="H62" s="196">
        <v>144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6807</v>
      </c>
      <c r="H64" s="196">
        <v>6625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42147</v>
      </c>
      <c r="D65" s="598">
        <f>SUM(D59:D64)</f>
        <v>47308</v>
      </c>
      <c r="E65" s="89" t="s">
        <v>201</v>
      </c>
      <c r="F65" s="93" t="s">
        <v>202</v>
      </c>
      <c r="G65" s="197">
        <v>288</v>
      </c>
      <c r="H65" s="196">
        <v>506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516</v>
      </c>
      <c r="H66" s="196">
        <v>479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98</v>
      </c>
      <c r="H67" s="196">
        <v>93</v>
      </c>
    </row>
    <row r="68" spans="1:8" ht="15.75">
      <c r="A68" s="89" t="s">
        <v>206</v>
      </c>
      <c r="B68" s="91" t="s">
        <v>207</v>
      </c>
      <c r="C68" s="197">
        <v>20444</v>
      </c>
      <c r="D68" s="196">
        <v>22634</v>
      </c>
      <c r="E68" s="89" t="s">
        <v>212</v>
      </c>
      <c r="F68" s="93" t="s">
        <v>213</v>
      </c>
      <c r="G68" s="197">
        <v>1851</v>
      </c>
      <c r="H68" s="196">
        <v>1268</v>
      </c>
    </row>
    <row r="69" spans="1:8" ht="15.75">
      <c r="A69" s="89" t="s">
        <v>210</v>
      </c>
      <c r="B69" s="91" t="s">
        <v>211</v>
      </c>
      <c r="C69" s="197">
        <v>4313</v>
      </c>
      <c r="D69" s="196">
        <v>1746</v>
      </c>
      <c r="E69" s="201" t="s">
        <v>79</v>
      </c>
      <c r="F69" s="93" t="s">
        <v>216</v>
      </c>
      <c r="G69" s="197">
        <v>131</v>
      </c>
      <c r="H69" s="196">
        <v>157</v>
      </c>
    </row>
    <row r="70" spans="1:8" ht="15.75">
      <c r="A70" s="89" t="s">
        <v>214</v>
      </c>
      <c r="B70" s="91" t="s">
        <v>215</v>
      </c>
      <c r="C70" s="197">
        <v>3403</v>
      </c>
      <c r="D70" s="196">
        <v>2218</v>
      </c>
      <c r="E70" s="89" t="s">
        <v>219</v>
      </c>
      <c r="F70" s="93" t="s">
        <v>220</v>
      </c>
      <c r="G70" s="197">
        <v>710</v>
      </c>
      <c r="H70" s="196">
        <v>468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39820</v>
      </c>
      <c r="H71" s="598">
        <f>H59+H60+H61+H69+H70</f>
        <v>47855</v>
      </c>
    </row>
    <row r="72" spans="1:8" ht="15.75">
      <c r="A72" s="89" t="s">
        <v>221</v>
      </c>
      <c r="B72" s="91" t="s">
        <v>222</v>
      </c>
      <c r="C72" s="197">
        <v>1404</v>
      </c>
      <c r="D72" s="196">
        <v>1664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250</v>
      </c>
      <c r="D73" s="196">
        <v>177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180</v>
      </c>
      <c r="D75" s="196">
        <v>327</v>
      </c>
      <c r="E75" s="485" t="s">
        <v>160</v>
      </c>
      <c r="F75" s="95" t="s">
        <v>233</v>
      </c>
      <c r="G75" s="478">
        <v>69</v>
      </c>
      <c r="H75" s="479">
        <v>64</v>
      </c>
    </row>
    <row r="76" spans="1:8" ht="15.75">
      <c r="A76" s="482" t="s">
        <v>77</v>
      </c>
      <c r="B76" s="96" t="s">
        <v>232</v>
      </c>
      <c r="C76" s="597">
        <f>SUM(C68:C75)</f>
        <v>29994</v>
      </c>
      <c r="D76" s="598">
        <f>SUM(D68:D75)</f>
        <v>28766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39889</v>
      </c>
      <c r="H79" s="600">
        <f>H71+H73+H75+H77</f>
        <v>47919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303</v>
      </c>
      <c r="D88" s="196">
        <v>303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3806</v>
      </c>
      <c r="D91" s="196">
        <v>3174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4109</v>
      </c>
      <c r="D92" s="598">
        <f>SUM(D88:D91)</f>
        <v>3477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270</v>
      </c>
      <c r="D93" s="479">
        <v>230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76520</v>
      </c>
      <c r="D94" s="602">
        <f>D65+D76+D85+D92+D93</f>
        <v>79781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171148</v>
      </c>
      <c r="D95" s="604">
        <f>D94+D56</f>
        <v>170910</v>
      </c>
      <c r="E95" s="229" t="s">
        <v>942</v>
      </c>
      <c r="F95" s="489" t="s">
        <v>268</v>
      </c>
      <c r="G95" s="603">
        <f>G37+G40+G56+G79</f>
        <v>171148</v>
      </c>
      <c r="H95" s="604">
        <f>H37+H40+H56+H79</f>
        <v>170910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42817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Людмила Стамова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995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V28" sqref="V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1378</v>
      </c>
      <c r="D12" s="317">
        <v>1471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3960</v>
      </c>
      <c r="D13" s="317">
        <v>4559</v>
      </c>
      <c r="E13" s="194" t="s">
        <v>281</v>
      </c>
      <c r="F13" s="240" t="s">
        <v>282</v>
      </c>
      <c r="G13" s="316">
        <v>160186</v>
      </c>
      <c r="H13" s="317">
        <v>164912</v>
      </c>
    </row>
    <row r="14" spans="1:8" ht="15.75">
      <c r="A14" s="194" t="s">
        <v>283</v>
      </c>
      <c r="B14" s="190" t="s">
        <v>284</v>
      </c>
      <c r="C14" s="316">
        <v>3189</v>
      </c>
      <c r="D14" s="317">
        <v>3277</v>
      </c>
      <c r="E14" s="245" t="s">
        <v>285</v>
      </c>
      <c r="F14" s="240" t="s">
        <v>286</v>
      </c>
      <c r="G14" s="316">
        <v>780</v>
      </c>
      <c r="H14" s="317">
        <v>1129</v>
      </c>
    </row>
    <row r="15" spans="1:8" ht="15.75">
      <c r="A15" s="194" t="s">
        <v>287</v>
      </c>
      <c r="B15" s="190" t="s">
        <v>288</v>
      </c>
      <c r="C15" s="316">
        <v>6640</v>
      </c>
      <c r="D15" s="317">
        <v>5866</v>
      </c>
      <c r="E15" s="245" t="s">
        <v>79</v>
      </c>
      <c r="F15" s="240" t="s">
        <v>289</v>
      </c>
      <c r="G15" s="316">
        <v>4873</v>
      </c>
      <c r="H15" s="317">
        <v>4615</v>
      </c>
    </row>
    <row r="16" spans="1:8" ht="15.75">
      <c r="A16" s="194" t="s">
        <v>290</v>
      </c>
      <c r="B16" s="190" t="s">
        <v>291</v>
      </c>
      <c r="C16" s="316">
        <v>1173</v>
      </c>
      <c r="D16" s="317">
        <v>1090</v>
      </c>
      <c r="E16" s="236" t="s">
        <v>52</v>
      </c>
      <c r="F16" s="264" t="s">
        <v>292</v>
      </c>
      <c r="G16" s="628">
        <f>SUM(G12:G15)</f>
        <v>165839</v>
      </c>
      <c r="H16" s="629">
        <f>SUM(H12:H15)</f>
        <v>170656</v>
      </c>
    </row>
    <row r="17" spans="1:8" ht="31.5">
      <c r="A17" s="194" t="s">
        <v>293</v>
      </c>
      <c r="B17" s="190" t="s">
        <v>294</v>
      </c>
      <c r="C17" s="316">
        <v>147417</v>
      </c>
      <c r="D17" s="317">
        <v>148796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2421</v>
      </c>
      <c r="D19" s="317">
        <v>3755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512</v>
      </c>
      <c r="D20" s="317">
        <v>502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166178</v>
      </c>
      <c r="D22" s="629">
        <f>SUM(D12:D18)+D19</f>
        <v>168814</v>
      </c>
      <c r="E22" s="194" t="s">
        <v>309</v>
      </c>
      <c r="F22" s="237" t="s">
        <v>310</v>
      </c>
      <c r="G22" s="316">
        <v>174</v>
      </c>
      <c r="H22" s="317">
        <v>241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2411</v>
      </c>
      <c r="H24" s="317">
        <v>29</v>
      </c>
    </row>
    <row r="25" spans="1:8" ht="31.5">
      <c r="A25" s="194" t="s">
        <v>316</v>
      </c>
      <c r="B25" s="237" t="s">
        <v>317</v>
      </c>
      <c r="C25" s="316">
        <v>1692</v>
      </c>
      <c r="D25" s="317">
        <v>1949</v>
      </c>
      <c r="E25" s="194" t="s">
        <v>318</v>
      </c>
      <c r="F25" s="237" t="s">
        <v>319</v>
      </c>
      <c r="G25" s="316"/>
      <c r="H25" s="317">
        <v>650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45</v>
      </c>
      <c r="D27" s="317"/>
      <c r="E27" s="236" t="s">
        <v>104</v>
      </c>
      <c r="F27" s="238" t="s">
        <v>326</v>
      </c>
      <c r="G27" s="628">
        <f>SUM(G22:G26)</f>
        <v>2585</v>
      </c>
      <c r="H27" s="629">
        <f>SUM(H22:H26)</f>
        <v>920</v>
      </c>
    </row>
    <row r="28" spans="1:8" ht="15.75">
      <c r="A28" s="194" t="s">
        <v>79</v>
      </c>
      <c r="B28" s="237" t="s">
        <v>327</v>
      </c>
      <c r="C28" s="316">
        <v>316</v>
      </c>
      <c r="D28" s="317">
        <v>375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2053</v>
      </c>
      <c r="D29" s="629">
        <f>SUM(D25:D28)</f>
        <v>2324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168231</v>
      </c>
      <c r="D31" s="635">
        <f>D29+D22</f>
        <v>171138</v>
      </c>
      <c r="E31" s="251" t="s">
        <v>824</v>
      </c>
      <c r="F31" s="266" t="s">
        <v>331</v>
      </c>
      <c r="G31" s="253">
        <f>G16+G18+G27</f>
        <v>168424</v>
      </c>
      <c r="H31" s="254">
        <f>H16+H18+H27</f>
        <v>171576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193</v>
      </c>
      <c r="D33" s="244">
        <f>IF((H31-D31)&gt;0,H31-D31,0)</f>
        <v>438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>
        <v>1</v>
      </c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168231</v>
      </c>
      <c r="D36" s="637">
        <f>D31-D34+D35</f>
        <v>171138</v>
      </c>
      <c r="E36" s="262" t="s">
        <v>346</v>
      </c>
      <c r="F36" s="256" t="s">
        <v>347</v>
      </c>
      <c r="G36" s="267">
        <f>G35-G34+G31</f>
        <v>168425</v>
      </c>
      <c r="H36" s="268">
        <f>H35-H34+H31</f>
        <v>171576</v>
      </c>
    </row>
    <row r="37" spans="1:8" ht="15.75">
      <c r="A37" s="261" t="s">
        <v>348</v>
      </c>
      <c r="B37" s="231" t="s">
        <v>349</v>
      </c>
      <c r="C37" s="634">
        <f>IF((G36-C36)&gt;0,G36-C36,0)</f>
        <v>194</v>
      </c>
      <c r="D37" s="635">
        <f>IF((H36-D36)&gt;0,H36-D36,0)</f>
        <v>438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99</v>
      </c>
      <c r="D38" s="629">
        <f>D39+D40+D41</f>
        <v>212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226</v>
      </c>
      <c r="D39" s="317">
        <v>405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-127</v>
      </c>
      <c r="D40" s="317">
        <v>-193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95</v>
      </c>
      <c r="D42" s="244">
        <f>+IF((H36-D36-D38)&gt;0,H36-D36-D38,0)</f>
        <v>226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95</v>
      </c>
      <c r="D44" s="268">
        <f>IF(H42=0,IF(D42-D43&gt;0,D42-D43+H43,0),IF(H42-H43&lt;0,H43-H42+D42,0))</f>
        <v>226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168425</v>
      </c>
      <c r="D45" s="631">
        <f>D36+D38+D42</f>
        <v>171576</v>
      </c>
      <c r="E45" s="270" t="s">
        <v>373</v>
      </c>
      <c r="F45" s="272" t="s">
        <v>374</v>
      </c>
      <c r="G45" s="630">
        <f>G42+G36</f>
        <v>168425</v>
      </c>
      <c r="H45" s="631">
        <f>H42+H36</f>
        <v>171576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Людмила Стамова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995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6" sqref="C1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175926</v>
      </c>
      <c r="D11" s="196">
        <v>180415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-146459</v>
      </c>
      <c r="D12" s="196">
        <v>-151142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-7469</v>
      </c>
      <c r="D14" s="196">
        <v>-6788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-18457</v>
      </c>
      <c r="D15" s="196">
        <v>-21214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-579</v>
      </c>
      <c r="D16" s="196">
        <v>-400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</v>
      </c>
      <c r="D17" s="196">
        <v>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-351</v>
      </c>
      <c r="D18" s="196">
        <v>-397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-32</v>
      </c>
      <c r="D19" s="196">
        <v>32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2580</v>
      </c>
      <c r="D21" s="659">
        <f>SUM(D11:D20)</f>
        <v>507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-6802</v>
      </c>
      <c r="D23" s="196">
        <v>-2013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5706</v>
      </c>
      <c r="D24" s="196">
        <v>5746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1008</v>
      </c>
      <c r="D26" s="196">
        <v>159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74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-1468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1065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1051</v>
      </c>
      <c r="D33" s="659">
        <f>SUM(D23:D32)</f>
        <v>2424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>
        <v>-19</v>
      </c>
      <c r="D36" s="196">
        <v>-1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95417</v>
      </c>
      <c r="D37" s="196">
        <v>88383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-96249</v>
      </c>
      <c r="D38" s="196">
        <v>-89766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-399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-1749</v>
      </c>
      <c r="D40" s="196">
        <v>-1958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-2999</v>
      </c>
      <c r="D43" s="661">
        <f>SUM(D35:D42)</f>
        <v>-3342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632</v>
      </c>
      <c r="D44" s="307">
        <f>D43+D33+D21</f>
        <v>-411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D46</f>
        <v>3477</v>
      </c>
      <c r="D45" s="309">
        <v>3888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4109</v>
      </c>
      <c r="D46" s="311">
        <f>D45+D44</f>
        <v>3477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303</v>
      </c>
      <c r="D47" s="298">
        <v>349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3806</v>
      </c>
      <c r="D48" s="281">
        <v>3128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42817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Людмила Стамова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995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15" sqref="C1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5417</v>
      </c>
      <c r="D13" s="584">
        <f>'1-Баланс'!H20</f>
        <v>9569</v>
      </c>
      <c r="E13" s="584">
        <f>'1-Баланс'!H21</f>
        <v>21720</v>
      </c>
      <c r="F13" s="584">
        <f>'1-Баланс'!H23</f>
        <v>1373</v>
      </c>
      <c r="G13" s="584">
        <f>'1-Баланс'!H24</f>
        <v>0</v>
      </c>
      <c r="H13" s="585">
        <v>23376</v>
      </c>
      <c r="I13" s="584">
        <f>'1-Баланс'!H29+'1-Баланс'!H32</f>
        <v>56174</v>
      </c>
      <c r="J13" s="584">
        <f>'1-Баланс'!H30+'1-Баланс'!H33</f>
        <v>0</v>
      </c>
      <c r="K13" s="585"/>
      <c r="L13" s="584">
        <f>SUM(C13:K13)</f>
        <v>117629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5417</v>
      </c>
      <c r="D17" s="653">
        <f aca="true" t="shared" si="2" ref="D17:M17">D13+D14</f>
        <v>9569</v>
      </c>
      <c r="E17" s="653">
        <f t="shared" si="2"/>
        <v>21720</v>
      </c>
      <c r="F17" s="653">
        <f t="shared" si="2"/>
        <v>1373</v>
      </c>
      <c r="G17" s="653">
        <f t="shared" si="2"/>
        <v>0</v>
      </c>
      <c r="H17" s="653">
        <f t="shared" si="2"/>
        <v>23376</v>
      </c>
      <c r="I17" s="653">
        <f t="shared" si="2"/>
        <v>56174</v>
      </c>
      <c r="J17" s="653">
        <f t="shared" si="2"/>
        <v>0</v>
      </c>
      <c r="K17" s="653">
        <f t="shared" si="2"/>
        <v>0</v>
      </c>
      <c r="L17" s="584">
        <f t="shared" si="1"/>
        <v>117629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95</v>
      </c>
      <c r="J18" s="584">
        <f>+'1-Баланс'!G33</f>
        <v>0</v>
      </c>
      <c r="K18" s="585"/>
      <c r="L18" s="584">
        <f t="shared" si="1"/>
        <v>95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-5</v>
      </c>
      <c r="D30" s="316">
        <v>-14</v>
      </c>
      <c r="E30" s="316">
        <v>-988</v>
      </c>
      <c r="F30" s="316"/>
      <c r="G30" s="316"/>
      <c r="H30" s="316"/>
      <c r="I30" s="316">
        <v>988</v>
      </c>
      <c r="J30" s="316"/>
      <c r="K30" s="316"/>
      <c r="L30" s="584">
        <f t="shared" si="1"/>
        <v>-19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5412</v>
      </c>
      <c r="D31" s="653">
        <f aca="true" t="shared" si="6" ref="D31:M31">D19+D22+D23+D26+D30+D29+D17+D18</f>
        <v>9555</v>
      </c>
      <c r="E31" s="653">
        <f t="shared" si="6"/>
        <v>20732</v>
      </c>
      <c r="F31" s="653">
        <f t="shared" si="6"/>
        <v>1373</v>
      </c>
      <c r="G31" s="653">
        <f t="shared" si="6"/>
        <v>0</v>
      </c>
      <c r="H31" s="653">
        <f t="shared" si="6"/>
        <v>23376</v>
      </c>
      <c r="I31" s="653">
        <f t="shared" si="6"/>
        <v>57257</v>
      </c>
      <c r="J31" s="653">
        <f t="shared" si="6"/>
        <v>0</v>
      </c>
      <c r="K31" s="653">
        <f t="shared" si="6"/>
        <v>0</v>
      </c>
      <c r="L31" s="584">
        <f t="shared" si="1"/>
        <v>117705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5412</v>
      </c>
      <c r="D34" s="587">
        <f t="shared" si="7"/>
        <v>9555</v>
      </c>
      <c r="E34" s="587">
        <f t="shared" si="7"/>
        <v>20732</v>
      </c>
      <c r="F34" s="587">
        <f t="shared" si="7"/>
        <v>1373</v>
      </c>
      <c r="G34" s="587">
        <f t="shared" si="7"/>
        <v>0</v>
      </c>
      <c r="H34" s="587">
        <f t="shared" si="7"/>
        <v>23376</v>
      </c>
      <c r="I34" s="587">
        <f t="shared" si="7"/>
        <v>57257</v>
      </c>
      <c r="J34" s="587">
        <f t="shared" si="7"/>
        <v>0</v>
      </c>
      <c r="K34" s="587">
        <f t="shared" si="7"/>
        <v>0</v>
      </c>
      <c r="L34" s="651">
        <f t="shared" si="1"/>
        <v>117705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Людмила Стамова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4">
      <selection activeCell="E56" sqref="E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990</v>
      </c>
      <c r="B46" s="680"/>
      <c r="C46" s="92">
        <v>1468</v>
      </c>
      <c r="D46" s="92">
        <v>100</v>
      </c>
      <c r="E46" s="92"/>
      <c r="F46" s="469">
        <f>C46-E46</f>
        <v>1468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1468</v>
      </c>
      <c r="D61" s="472"/>
      <c r="E61" s="472">
        <f>SUM(E46:E60)</f>
        <v>0</v>
      </c>
      <c r="F61" s="472">
        <f>SUM(F46:F60)</f>
        <v>1468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1468</v>
      </c>
      <c r="D79" s="472"/>
      <c r="E79" s="472">
        <f>E78+E61+E44+E27</f>
        <v>0</v>
      </c>
      <c r="F79" s="472">
        <f>F78+F61+F44+F27</f>
        <v>1468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991</v>
      </c>
      <c r="B82" s="680"/>
      <c r="C82" s="92">
        <v>1</v>
      </c>
      <c r="D82" s="92">
        <v>100</v>
      </c>
      <c r="E82" s="92"/>
      <c r="F82" s="469">
        <f>C82-E82</f>
        <v>1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</v>
      </c>
      <c r="D97" s="472"/>
      <c r="E97" s="472">
        <f>SUM(E82:E96)</f>
        <v>0</v>
      </c>
      <c r="F97" s="472">
        <f>SUM(F82:F96)</f>
        <v>1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 t="s">
        <v>992</v>
      </c>
      <c r="B116" s="680"/>
      <c r="C116" s="92">
        <v>1821</v>
      </c>
      <c r="D116" s="92">
        <v>40</v>
      </c>
      <c r="E116" s="92"/>
      <c r="F116" s="469">
        <f>C116-E116</f>
        <v>1821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1821</v>
      </c>
      <c r="D131" s="472"/>
      <c r="E131" s="472">
        <f>SUM(E116:E130)</f>
        <v>0</v>
      </c>
      <c r="F131" s="472">
        <f>SUM(F116:F130)</f>
        <v>1821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1822</v>
      </c>
      <c r="D149" s="472"/>
      <c r="E149" s="472">
        <f>E148+E131+E114+E97</f>
        <v>0</v>
      </c>
      <c r="F149" s="472">
        <f>F148+F131+F114+F97</f>
        <v>1822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42817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Людмила Стамова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B1">
      <selection activeCell="R15" sqref="R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36909</v>
      </c>
      <c r="E11" s="328">
        <v>4618</v>
      </c>
      <c r="F11" s="328">
        <v>1975</v>
      </c>
      <c r="G11" s="329">
        <f>D11+E11-F11</f>
        <v>39552</v>
      </c>
      <c r="H11" s="328"/>
      <c r="I11" s="328"/>
      <c r="J11" s="329">
        <f>G11+H11-I11</f>
        <v>39552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39552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24781</v>
      </c>
      <c r="E12" s="328">
        <f>1192+41</f>
        <v>1233</v>
      </c>
      <c r="F12" s="328">
        <f>1893+41</f>
        <v>1934</v>
      </c>
      <c r="G12" s="329">
        <f aca="true" t="shared" si="2" ref="G12:G41">D12+E12-F12</f>
        <v>24080</v>
      </c>
      <c r="H12" s="328"/>
      <c r="I12" s="328"/>
      <c r="J12" s="329">
        <f aca="true" t="shared" si="3" ref="J12:J41">G12+H12-I12</f>
        <v>24080</v>
      </c>
      <c r="K12" s="328">
        <v>9137</v>
      </c>
      <c r="L12" s="328">
        <v>953</v>
      </c>
      <c r="M12" s="328">
        <v>198</v>
      </c>
      <c r="N12" s="329">
        <f aca="true" t="shared" si="4" ref="N12:N41">K12+L12-M12</f>
        <v>9892</v>
      </c>
      <c r="O12" s="328"/>
      <c r="P12" s="328"/>
      <c r="Q12" s="329">
        <f t="shared" si="0"/>
        <v>9892</v>
      </c>
      <c r="R12" s="340">
        <f t="shared" si="1"/>
        <v>14188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6848</v>
      </c>
      <c r="E13" s="328">
        <v>400</v>
      </c>
      <c r="F13" s="328">
        <v>108</v>
      </c>
      <c r="G13" s="329">
        <f t="shared" si="2"/>
        <v>7140</v>
      </c>
      <c r="H13" s="328"/>
      <c r="I13" s="328"/>
      <c r="J13" s="329">
        <f t="shared" si="3"/>
        <v>7140</v>
      </c>
      <c r="K13" s="328">
        <v>6088</v>
      </c>
      <c r="L13" s="328">
        <v>299</v>
      </c>
      <c r="M13" s="328">
        <v>102</v>
      </c>
      <c r="N13" s="329">
        <f t="shared" si="4"/>
        <v>6285</v>
      </c>
      <c r="O13" s="328"/>
      <c r="P13" s="328"/>
      <c r="Q13" s="329">
        <f t="shared" si="0"/>
        <v>6285</v>
      </c>
      <c r="R13" s="340">
        <f t="shared" si="1"/>
        <v>855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17366</v>
      </c>
      <c r="E14" s="328">
        <v>423</v>
      </c>
      <c r="F14" s="328">
        <v>182</v>
      </c>
      <c r="G14" s="329">
        <f t="shared" si="2"/>
        <v>17607</v>
      </c>
      <c r="H14" s="328"/>
      <c r="I14" s="328"/>
      <c r="J14" s="329">
        <f t="shared" si="3"/>
        <v>17607</v>
      </c>
      <c r="K14" s="328">
        <v>9932</v>
      </c>
      <c r="L14" s="328">
        <v>893</v>
      </c>
      <c r="M14" s="328">
        <v>76</v>
      </c>
      <c r="N14" s="329">
        <f t="shared" si="4"/>
        <v>10749</v>
      </c>
      <c r="O14" s="328"/>
      <c r="P14" s="328"/>
      <c r="Q14" s="329">
        <f t="shared" si="0"/>
        <v>10749</v>
      </c>
      <c r="R14" s="340">
        <f t="shared" si="1"/>
        <v>6858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14070</v>
      </c>
      <c r="E15" s="328">
        <v>1293</v>
      </c>
      <c r="F15" s="328">
        <v>458</v>
      </c>
      <c r="G15" s="329">
        <f t="shared" si="2"/>
        <v>14905</v>
      </c>
      <c r="H15" s="328"/>
      <c r="I15" s="328"/>
      <c r="J15" s="329">
        <f t="shared" si="3"/>
        <v>14905</v>
      </c>
      <c r="K15" s="328">
        <v>9449</v>
      </c>
      <c r="L15" s="328">
        <v>914</v>
      </c>
      <c r="M15" s="328">
        <v>436</v>
      </c>
      <c r="N15" s="329">
        <f t="shared" si="4"/>
        <v>9927</v>
      </c>
      <c r="O15" s="328"/>
      <c r="P15" s="328"/>
      <c r="Q15" s="329">
        <f t="shared" si="0"/>
        <v>9927</v>
      </c>
      <c r="R15" s="340">
        <f t="shared" si="1"/>
        <v>4978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629</v>
      </c>
      <c r="E17" s="328">
        <v>5803</v>
      </c>
      <c r="F17" s="328">
        <v>5900</v>
      </c>
      <c r="G17" s="329">
        <f t="shared" si="2"/>
        <v>532</v>
      </c>
      <c r="H17" s="328"/>
      <c r="I17" s="328"/>
      <c r="J17" s="329">
        <f t="shared" si="3"/>
        <v>532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532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2451</v>
      </c>
      <c r="E18" s="328">
        <v>193</v>
      </c>
      <c r="F18" s="328">
        <v>69</v>
      </c>
      <c r="G18" s="329">
        <f t="shared" si="2"/>
        <v>2575</v>
      </c>
      <c r="H18" s="328"/>
      <c r="I18" s="328"/>
      <c r="J18" s="329">
        <f t="shared" si="3"/>
        <v>2575</v>
      </c>
      <c r="K18" s="328">
        <v>2137</v>
      </c>
      <c r="L18" s="328">
        <v>118</v>
      </c>
      <c r="M18" s="328">
        <v>58</v>
      </c>
      <c r="N18" s="329">
        <f t="shared" si="4"/>
        <v>2197</v>
      </c>
      <c r="O18" s="328"/>
      <c r="P18" s="328"/>
      <c r="Q18" s="329">
        <f t="shared" si="0"/>
        <v>2197</v>
      </c>
      <c r="R18" s="340">
        <f t="shared" si="1"/>
        <v>378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103054</v>
      </c>
      <c r="E19" s="330">
        <f>SUM(E11:E18)</f>
        <v>13963</v>
      </c>
      <c r="F19" s="330">
        <f>SUM(F11:F18)</f>
        <v>10626</v>
      </c>
      <c r="G19" s="329">
        <f t="shared" si="2"/>
        <v>106391</v>
      </c>
      <c r="H19" s="330">
        <f>SUM(H11:H18)</f>
        <v>0</v>
      </c>
      <c r="I19" s="330">
        <f>SUM(I11:I18)</f>
        <v>0</v>
      </c>
      <c r="J19" s="329">
        <f t="shared" si="3"/>
        <v>106391</v>
      </c>
      <c r="K19" s="330">
        <f>SUM(K11:K18)</f>
        <v>36743</v>
      </c>
      <c r="L19" s="330">
        <f>SUM(L11:L18)</f>
        <v>3177</v>
      </c>
      <c r="M19" s="330">
        <f>SUM(M11:M18)</f>
        <v>870</v>
      </c>
      <c r="N19" s="329">
        <f t="shared" si="4"/>
        <v>39050</v>
      </c>
      <c r="O19" s="330">
        <f>SUM(O11:O18)</f>
        <v>0</v>
      </c>
      <c r="P19" s="330">
        <f>SUM(P11:P18)</f>
        <v>0</v>
      </c>
      <c r="Q19" s="329">
        <f t="shared" si="0"/>
        <v>39050</v>
      </c>
      <c r="R19" s="340">
        <f t="shared" si="1"/>
        <v>67341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22556</v>
      </c>
      <c r="E20" s="328">
        <v>1646</v>
      </c>
      <c r="F20" s="328">
        <v>1373</v>
      </c>
      <c r="G20" s="329">
        <f t="shared" si="2"/>
        <v>22829</v>
      </c>
      <c r="H20" s="328">
        <v>33</v>
      </c>
      <c r="I20" s="328"/>
      <c r="J20" s="329">
        <f t="shared" si="3"/>
        <v>22862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22862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255</v>
      </c>
      <c r="E24" s="328">
        <v>3</v>
      </c>
      <c r="F24" s="328">
        <v>4</v>
      </c>
      <c r="G24" s="329">
        <f t="shared" si="2"/>
        <v>254</v>
      </c>
      <c r="H24" s="328"/>
      <c r="I24" s="328"/>
      <c r="J24" s="329">
        <f t="shared" si="3"/>
        <v>254</v>
      </c>
      <c r="K24" s="328">
        <v>224</v>
      </c>
      <c r="L24" s="328">
        <v>12</v>
      </c>
      <c r="M24" s="328">
        <v>4</v>
      </c>
      <c r="N24" s="329">
        <f t="shared" si="4"/>
        <v>232</v>
      </c>
      <c r="O24" s="328"/>
      <c r="P24" s="328"/>
      <c r="Q24" s="329">
        <f t="shared" si="0"/>
        <v>232</v>
      </c>
      <c r="R24" s="340">
        <f t="shared" si="1"/>
        <v>22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72</v>
      </c>
      <c r="E26" s="328"/>
      <c r="F26" s="328"/>
      <c r="G26" s="329">
        <f t="shared" si="2"/>
        <v>72</v>
      </c>
      <c r="H26" s="328"/>
      <c r="I26" s="328"/>
      <c r="J26" s="329">
        <f t="shared" si="3"/>
        <v>72</v>
      </c>
      <c r="K26" s="328">
        <v>72</v>
      </c>
      <c r="L26" s="328"/>
      <c r="M26" s="328"/>
      <c r="N26" s="329">
        <f t="shared" si="4"/>
        <v>72</v>
      </c>
      <c r="O26" s="328"/>
      <c r="P26" s="328"/>
      <c r="Q26" s="329">
        <f t="shared" si="0"/>
        <v>72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327</v>
      </c>
      <c r="E27" s="332">
        <f aca="true" t="shared" si="5" ref="E27:P27">SUM(E23:E26)</f>
        <v>3</v>
      </c>
      <c r="F27" s="332">
        <f t="shared" si="5"/>
        <v>4</v>
      </c>
      <c r="G27" s="333">
        <f t="shared" si="2"/>
        <v>326</v>
      </c>
      <c r="H27" s="332">
        <f t="shared" si="5"/>
        <v>0</v>
      </c>
      <c r="I27" s="332">
        <f t="shared" si="5"/>
        <v>0</v>
      </c>
      <c r="J27" s="333">
        <f t="shared" si="3"/>
        <v>326</v>
      </c>
      <c r="K27" s="332">
        <f t="shared" si="5"/>
        <v>296</v>
      </c>
      <c r="L27" s="332">
        <f t="shared" si="5"/>
        <v>12</v>
      </c>
      <c r="M27" s="332">
        <f t="shared" si="5"/>
        <v>4</v>
      </c>
      <c r="N27" s="333">
        <f t="shared" si="4"/>
        <v>304</v>
      </c>
      <c r="O27" s="332">
        <f t="shared" si="5"/>
        <v>0</v>
      </c>
      <c r="P27" s="332">
        <f t="shared" si="5"/>
        <v>0</v>
      </c>
      <c r="Q27" s="333">
        <f t="shared" si="0"/>
        <v>304</v>
      </c>
      <c r="R27" s="343">
        <f t="shared" si="1"/>
        <v>22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</v>
      </c>
      <c r="E29" s="335">
        <f aca="true" t="shared" si="6" ref="E29:P29">SUM(E30:E33)</f>
        <v>3504</v>
      </c>
      <c r="F29" s="335">
        <f t="shared" si="6"/>
        <v>222</v>
      </c>
      <c r="G29" s="336">
        <f t="shared" si="2"/>
        <v>3290</v>
      </c>
      <c r="H29" s="335">
        <f t="shared" si="6"/>
        <v>0</v>
      </c>
      <c r="I29" s="335">
        <f t="shared" si="6"/>
        <v>0</v>
      </c>
      <c r="J29" s="336">
        <f t="shared" si="3"/>
        <v>3290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3290</v>
      </c>
    </row>
    <row r="30" spans="1:18" ht="15.75">
      <c r="A30" s="339"/>
      <c r="B30" s="321" t="s">
        <v>108</v>
      </c>
      <c r="C30" s="152" t="s">
        <v>563</v>
      </c>
      <c r="D30" s="328">
        <v>1</v>
      </c>
      <c r="E30" s="328"/>
      <c r="F30" s="328"/>
      <c r="G30" s="329">
        <f t="shared" si="2"/>
        <v>1</v>
      </c>
      <c r="H30" s="328"/>
      <c r="I30" s="328"/>
      <c r="J30" s="329">
        <f t="shared" si="3"/>
        <v>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7</v>
      </c>
      <c r="E32" s="328">
        <v>3504</v>
      </c>
      <c r="F32" s="328">
        <v>222</v>
      </c>
      <c r="G32" s="329">
        <f t="shared" si="2"/>
        <v>3289</v>
      </c>
      <c r="H32" s="328"/>
      <c r="I32" s="328"/>
      <c r="J32" s="329">
        <f t="shared" si="3"/>
        <v>3289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3289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</v>
      </c>
      <c r="E40" s="330">
        <f aca="true" t="shared" si="10" ref="E40:P40">E29+E34+E39</f>
        <v>3504</v>
      </c>
      <c r="F40" s="330">
        <f t="shared" si="10"/>
        <v>222</v>
      </c>
      <c r="G40" s="329">
        <f t="shared" si="2"/>
        <v>3290</v>
      </c>
      <c r="H40" s="330">
        <f t="shared" si="10"/>
        <v>0</v>
      </c>
      <c r="I40" s="330">
        <f t="shared" si="10"/>
        <v>0</v>
      </c>
      <c r="J40" s="329">
        <f t="shared" si="3"/>
        <v>3290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3290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125945</v>
      </c>
      <c r="E42" s="349">
        <f>E19+E20+E21+E27+E40+E41</f>
        <v>19116</v>
      </c>
      <c r="F42" s="349">
        <f aca="true" t="shared" si="11" ref="F42:R42">F19+F20+F21+F27+F40+F41</f>
        <v>12225</v>
      </c>
      <c r="G42" s="349">
        <f t="shared" si="11"/>
        <v>132836</v>
      </c>
      <c r="H42" s="349">
        <f t="shared" si="11"/>
        <v>33</v>
      </c>
      <c r="I42" s="349">
        <f t="shared" si="11"/>
        <v>0</v>
      </c>
      <c r="J42" s="349">
        <f t="shared" si="11"/>
        <v>132869</v>
      </c>
      <c r="K42" s="349">
        <f t="shared" si="11"/>
        <v>37039</v>
      </c>
      <c r="L42" s="349">
        <f t="shared" si="11"/>
        <v>3189</v>
      </c>
      <c r="M42" s="349">
        <f t="shared" si="11"/>
        <v>874</v>
      </c>
      <c r="N42" s="349">
        <f t="shared" si="11"/>
        <v>39354</v>
      </c>
      <c r="O42" s="349">
        <f t="shared" si="11"/>
        <v>0</v>
      </c>
      <c r="P42" s="349">
        <f t="shared" si="11"/>
        <v>0</v>
      </c>
      <c r="Q42" s="349">
        <f t="shared" si="11"/>
        <v>39354</v>
      </c>
      <c r="R42" s="350">
        <f t="shared" si="11"/>
        <v>93515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42817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Людмила Стамова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995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1">
      <selection activeCell="I26" sqref="I2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1113</v>
      </c>
      <c r="D13" s="362">
        <f>SUM(D14:D16)</f>
        <v>0</v>
      </c>
      <c r="E13" s="369">
        <f>SUM(E14:E16)</f>
        <v>1113</v>
      </c>
      <c r="F13" s="133"/>
    </row>
    <row r="14" spans="1:6" ht="15.75">
      <c r="A14" s="370" t="s">
        <v>596</v>
      </c>
      <c r="B14" s="135" t="s">
        <v>597</v>
      </c>
      <c r="C14" s="368">
        <v>1113</v>
      </c>
      <c r="D14" s="368"/>
      <c r="E14" s="369">
        <f aca="true" t="shared" si="0" ref="E14:E44">C14-D14</f>
        <v>1113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1113</v>
      </c>
      <c r="D21" s="440">
        <f>D13+D17+D18</f>
        <v>0</v>
      </c>
      <c r="E21" s="441">
        <f>E13+E17+E18</f>
        <v>1113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20444</v>
      </c>
      <c r="D26" s="362">
        <f>SUM(D27:D29)</f>
        <v>20444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20444</v>
      </c>
      <c r="D28" s="368">
        <v>20444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4313</v>
      </c>
      <c r="D30" s="368">
        <v>4313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3403</v>
      </c>
      <c r="D31" s="368">
        <v>3403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155</v>
      </c>
      <c r="D33" s="368">
        <v>155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1249</v>
      </c>
      <c r="D34" s="368">
        <v>1249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250</v>
      </c>
      <c r="D35" s="362">
        <f>SUM(D36:D39)</f>
        <v>250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73</v>
      </c>
      <c r="D36" s="368">
        <v>73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177</v>
      </c>
      <c r="D37" s="368">
        <v>177</v>
      </c>
      <c r="E37" s="369">
        <f>C37-D37</f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180</v>
      </c>
      <c r="D40" s="362">
        <f>SUM(D41:D44)</f>
        <v>180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v>58</v>
      </c>
      <c r="D41" s="368">
        <v>58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122</v>
      </c>
      <c r="D44" s="368">
        <v>122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29994</v>
      </c>
      <c r="D45" s="438">
        <f>D26+D30+D31+D33+D32+D34+D35+D40</f>
        <v>29994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31107</v>
      </c>
      <c r="D46" s="444">
        <f>D45+D23+D21+D11</f>
        <v>29994</v>
      </c>
      <c r="E46" s="445">
        <f>E45+E23+E21+E11</f>
        <v>1113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8842</v>
      </c>
      <c r="D54" s="138">
        <f>SUM(D55:D57)</f>
        <v>0</v>
      </c>
      <c r="E54" s="136">
        <f>C54-D54</f>
        <v>8842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8842</v>
      </c>
      <c r="D55" s="197"/>
      <c r="E55" s="136">
        <f>C55-D55</f>
        <v>8842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637</v>
      </c>
      <c r="D66" s="197"/>
      <c r="E66" s="136">
        <f t="shared" si="1"/>
        <v>637</v>
      </c>
      <c r="F66" s="196"/>
    </row>
    <row r="67" spans="1:6" ht="15.75">
      <c r="A67" s="370" t="s">
        <v>684</v>
      </c>
      <c r="B67" s="135" t="s">
        <v>685</v>
      </c>
      <c r="C67" s="197">
        <v>329</v>
      </c>
      <c r="D67" s="197"/>
      <c r="E67" s="136">
        <f t="shared" si="1"/>
        <v>329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9479</v>
      </c>
      <c r="D68" s="435">
        <f>D54+D58+D63+D64+D65+D66</f>
        <v>0</v>
      </c>
      <c r="E68" s="436">
        <f t="shared" si="1"/>
        <v>9479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4075</v>
      </c>
      <c r="D70" s="197"/>
      <c r="E70" s="136">
        <f t="shared" si="1"/>
        <v>4075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204</v>
      </c>
      <c r="D73" s="137">
        <f>SUM(D74:D76)</f>
        <v>204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204</v>
      </c>
      <c r="D74" s="197">
        <v>204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29215</v>
      </c>
      <c r="D77" s="138">
        <f>D78+D80</f>
        <v>29215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29215</v>
      </c>
      <c r="D78" s="197">
        <v>29215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9560</v>
      </c>
      <c r="D87" s="134">
        <f>SUM(D88:D92)+D96</f>
        <v>9560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6807</v>
      </c>
      <c r="D89" s="197">
        <v>6807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288</v>
      </c>
      <c r="D90" s="197">
        <v>288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516</v>
      </c>
      <c r="D91" s="197">
        <v>516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1851</v>
      </c>
      <c r="D92" s="138">
        <f>SUM(D93:D95)</f>
        <v>1851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657</v>
      </c>
      <c r="D94" s="197">
        <v>657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1194</v>
      </c>
      <c r="D95" s="197">
        <v>1194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98</v>
      </c>
      <c r="D96" s="197">
        <v>98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131</v>
      </c>
      <c r="D97" s="197">
        <v>131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39110</v>
      </c>
      <c r="D98" s="433">
        <f>D87+D82+D77+D73+D97</f>
        <v>39110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52664</v>
      </c>
      <c r="D99" s="427">
        <f>D98+D70+D68</f>
        <v>39110</v>
      </c>
      <c r="E99" s="427">
        <f>E98+E70+E68</f>
        <v>13554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468</v>
      </c>
      <c r="D106" s="280">
        <v>242</v>
      </c>
      <c r="E106" s="280"/>
      <c r="F106" s="423">
        <f>C106+D106-E106</f>
        <v>710</v>
      </c>
    </row>
    <row r="107" spans="1:6" ht="16.5" thickBot="1">
      <c r="A107" s="418" t="s">
        <v>752</v>
      </c>
      <c r="B107" s="424" t="s">
        <v>753</v>
      </c>
      <c r="C107" s="425">
        <f>SUM(C104:C106)</f>
        <v>468</v>
      </c>
      <c r="D107" s="425">
        <f>SUM(D104:D106)</f>
        <v>242</v>
      </c>
      <c r="E107" s="425">
        <f>SUM(E104:E106)</f>
        <v>0</v>
      </c>
      <c r="F107" s="426">
        <f>SUM(F104:F106)</f>
        <v>710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42817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Людмила Стамова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995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C22" sqref="C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5019</v>
      </c>
      <c r="D21" s="449"/>
      <c r="E21" s="449"/>
      <c r="F21" s="449">
        <v>5</v>
      </c>
      <c r="G21" s="449"/>
      <c r="H21" s="449"/>
      <c r="I21" s="450">
        <f t="shared" si="0"/>
        <v>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5019</v>
      </c>
      <c r="D27" s="456">
        <f t="shared" si="2"/>
        <v>0</v>
      </c>
      <c r="E27" s="456">
        <f t="shared" si="2"/>
        <v>0</v>
      </c>
      <c r="F27" s="456">
        <f t="shared" si="2"/>
        <v>5</v>
      </c>
      <c r="G27" s="456">
        <f t="shared" si="2"/>
        <v>0</v>
      </c>
      <c r="H27" s="456">
        <f t="shared" si="2"/>
        <v>0</v>
      </c>
      <c r="I27" s="457">
        <f t="shared" si="0"/>
        <v>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Людмила Стамова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stamova</cp:lastModifiedBy>
  <cp:lastPrinted>2017-03-30T06:07:07Z</cp:lastPrinted>
  <dcterms:created xsi:type="dcterms:W3CDTF">2006-09-16T00:00:00Z</dcterms:created>
  <dcterms:modified xsi:type="dcterms:W3CDTF">2017-03-30T06:29:24Z</dcterms:modified>
  <cp:category/>
  <cp:version/>
  <cp:contentType/>
  <cp:contentStatus/>
</cp:coreProperties>
</file>