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5165" windowHeight="111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<sst xmlns="http://schemas.openxmlformats.org/spreadsheetml/2006/main" count="1996" uniqueCount="693">
  <si>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</si>
  <si>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</si>
  <si>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</si>
  <si>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</si>
  <si>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</si>
  <si>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</si>
  <si>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</si>
  <si>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</si>
  <si>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</si>
  <si>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</si>
  <si>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</si>
  <si>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</si>
  <si>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</si>
  <si>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</si>
  <si>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</si>
  <si>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</si>
  <si>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</si>
  <si>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</si>
  <si>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</si>
  <si>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</si>
  <si>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</si>
  <si>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</si>
  <si>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</si>
  <si>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</si>
  <si>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</si>
  <si>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</si>
  <si>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</si>
  <si>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</si>
  <si>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</si>
  <si>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</si>
  <si>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</si>
  <si>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</si>
  <si>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</si>
  <si>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</si>
  <si>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</si>
  <si>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</si>
  <si>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</si>
  <si>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</si>
  <si>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</si>
  <si>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</si>
  <si>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</si>
  <si>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</si>
  <si>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</si>
  <si>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</si>
  <si>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</si>
  <si>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</si>
  <si>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</si>
  <si>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</si>
  <si>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</si>
  <si>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</si>
  <si>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</si>
  <si>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</si>
  <si>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</si>
  <si>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</si>
  <si>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</si>
  <si>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</si>
  <si>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</si>
  <si>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</si>
  <si>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</si>
  <si>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</si>
  <si>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</si>
  <si>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</si>
  <si>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</si>
  <si>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</si>
  <si>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</si>
  <si>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</si>
  <si>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</si>
  <si>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</si>
  <si>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</si>
  <si>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</si>
  <si>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</si>
  <si>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</si>
  <si>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</si>
  <si>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</si>
  <si>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</si>
  <si>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</si>
  <si>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</si>
  <si>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</si>
  <si>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</si>
  <si>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</si>
  <si>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</si>
  <si>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</si>
  <si>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</si>
  <si>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</si>
  <si>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</si>
  <si>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</si>
  <si>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</si>
  <si>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</si>
  <si>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</si>
  <si>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</si>
  <si>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</si>
  <si>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</si>
  <si>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</si>
  <si>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</si>
  <si>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</si>
  <si>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</si>
  <si>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</si>
  <si>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</si>
  <si>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</si>
  <si>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</si>
  <si>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</si>
  <si>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</si>
  <si>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</si>
  <si>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</si>
  <si>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</si>
  <si>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</si>
  <si>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</si>
  <si>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</si>
  <si>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</si>
  <si>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</si>
  <si>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</si>
  <si>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</si>
  <si>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</si>
  <si>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</si>
  <si>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</si>
  <si>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</si>
  <si>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</si>
  <si>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</si>
  <si>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</si>
  <si>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</si>
  <si>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</si>
  <si>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</si>
  <si>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</si>
  <si>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</si>
  <si>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</si>
  <si>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</si>
  <si>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</si>
  <si>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</si>
  <si>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</si>
  <si>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</si>
  <si>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</si>
  <si>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</si>
  <si>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</si>
  <si>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</si>
  <si>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</si>
  <si>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</si>
  <si>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</si>
  <si>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</si>
  <si>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</si>
  <si>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</si>
  <si>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</si>
  <si>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</si>
  <si>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</si>
  <si>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</si>
  <si>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</si>
  <si>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</si>
  <si>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</si>
  <si>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</si>
  <si>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</si>
  <si>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</si>
  <si>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</si>
  <si>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</si>
  <si>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</si>
  <si>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</si>
  <si>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</si>
  <si>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</si>
  <si>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</si>
  <si>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</si>
  <si>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</si>
  <si>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</si>
  <si>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</si>
  <si>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</si>
  <si>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</si>
  <si>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</si>
  <si>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</si>
  <si>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</si>
  <si>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</si>
  <si>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</si>
  <si>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</si>
  <si>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</si>
  <si>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</si>
  <si>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</si>
  <si>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</si>
  <si>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</si>
  <si>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</si>
  <si>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</si>
  <si>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</si>
  <si>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</si>
  <si>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</si>
  <si>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</si>
  <si>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</si>
  <si>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</si>
  <si>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</si>
  <si>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</si>
  <si>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</si>
  <si>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</si>
  <si>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</si>
  <si>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</si>
  <si>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</si>
  <si>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</si>
  <si>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</si>
  <si>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</si>
  <si>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</si>
  <si>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</si>
  <si>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</si>
  <si>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</si>
  <si>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</si>
  <si>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</si>
  <si>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</si>
  <si>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</si>
  <si>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</si>
  <si>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</si>
  <si>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</si>
  <si>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</si>
  <si>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</si>
  <si>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</si>
  <si>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</si>
  <si>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</si>
  <si>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</si>
  <si>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</si>
  <si>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</si>
  <si>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</si>
  <si>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</si>
  <si>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</si>
  <si>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</si>
  <si>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</si>
  <si>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</si>
  <si>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</si>
  <si>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</si>
  <si>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</si>
  <si>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</si>
  <si>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</si>
  <si>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</si>
  <si>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</si>
  <si>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</si>
  <si>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</si>
  <si>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</si>
  <si>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</si>
  <si>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</si>
  <si>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</si>
  <si>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</si>
  <si>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</si>
  <si>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</si>
  <si>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</si>
  <si>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</si>
  <si>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</si>
  <si>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</si>
  <si>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</si>
  <si>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</si>
  <si>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</si>
  <si>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</si>
  <si>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</si>
  <si>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</si>
  <si>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</si>
  <si>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</si>
  <si>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</si>
  <si>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</si>
  <si>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</si>
  <si>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</si>
  <si>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</si>
  <si>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</si>
  <si>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</si>
  <si>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</si>
  <si>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</si>
  <si>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</si>
  <si>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</si>
  <si>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</si>
  <si>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</si>
  <si>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</si>
  <si>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</si>
  <si>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</si>
  <si>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</si>
  <si>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</si>
  <si>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</si>
  <si>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</si>
  <si>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</si>
  <si>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</si>
  <si>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</si>
  <si>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</si>
  <si>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</si>
  <si>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</si>
  <si>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</si>
  <si>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</si>
  <si>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</si>
  <si>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</si>
  <si>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</si>
  <si>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</si>
  <si>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</si>
  <si>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</si>
  <si>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</si>
  <si>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</si>
  <si>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</si>
  <si>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</si>
  <si>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</si>
  <si>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</si>
  <si>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</si>
  <si>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</si>
  <si>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</si>
  <si>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</si>
  <si>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</si>
  <si>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</si>
  <si>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</si>
  <si>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</si>
  <si>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</si>
  <si>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</si>
  <si>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</si>
  <si>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</si>
  <si>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</si>
  <si>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</si>
  <si>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</si>
  <si>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</si>
  <si>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</si>
  <si>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</si>
  <si>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</si>
  <si>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</si>
  <si>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</si>
  <si>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</si>
  <si>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</si>
  <si>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</si>
  <si>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</si>
  <si>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</si>
  <si>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</si>
  <si>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</si>
  <si>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</si>
  <si>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</si>
  <si>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</si>
  <si>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</si>
  <si>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</si>
  <si>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</si>
  <si>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</si>
  <si>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</si>
  <si>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</si>
  <si>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</si>
  <si>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</si>
  <si>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</si>
  <si>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</si>
  <si>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</si>
  <si>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</si>
  <si>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</si>
  <si>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</si>
  <si>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</si>
  <si>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</si>
  <si>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</si>
  <si>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</si>
  <si>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</si>
  <si>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</si>
  <si>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</si>
  <si>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</si>
  <si>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</si>
  <si>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</si>
  <si>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</si>
  <si>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</si>
  <si>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</si>
  <si>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</si>
  <si>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</si>
  <si>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</si>
  <si>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</si>
  <si>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</si>
  <si>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</si>
  <si>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</si>
  <si>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</si>
  <si>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</si>
  <si>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</si>
  <si>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</si>
  <si>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</si>
  <si>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</si>
  <si>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</si>
  <si>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</si>
  <si>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</si>
  <si>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</si>
  <si>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</si>
  <si>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</si>
  <si>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</si>
  <si>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</si>
  <si>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</si>
  <si>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</si>
  <si>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</si>
  <si>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</si>
  <si>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</si>
  <si>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</si>
  <si>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</si>
  <si>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</si>
  <si>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</si>
  <si>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</si>
  <si>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</si>
  <si>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</si>
  <si>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</si>
  <si>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</si>
  <si>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</si>
  <si>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</si>
  <si>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</si>
  <si>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</si>
  <si>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</si>
  <si>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</si>
  <si>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</si>
  <si>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</si>
  <si>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</si>
  <si>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</si>
  <si>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</si>
  <si>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</si>
  <si>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</si>
  <si>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</si>
  <si>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</si>
  <si>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</si>
  <si>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</si>
  <si>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</si>
  <si>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</si>
  <si>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</si>
  <si>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</si>
  <si>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</si>
  <si>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</si>
  <si>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</si>
  <si>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</si>
  <si>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</si>
  <si>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</si>
  <si>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</si>
  <si>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</si>
  <si>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</si>
  <si>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</si>
  <si>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</si>
  <si>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</si>
  <si>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</si>
  <si>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</si>
  <si>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</si>
  <si>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</si>
  <si>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</si>
  <si>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</si>
  <si>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</si>
  <si>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</si>
  <si>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</si>
  <si>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</si>
  <si>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</si>
  <si>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</si>
  <si>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</si>
  <si>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</si>
  <si>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</si>
  <si>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</si>
  <si>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</si>
  <si>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</si>
  <si>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</si>
  <si>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</si>
  <si>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</si>
  <si>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</si>
  <si>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</si>
  <si>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</si>
  <si>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</si>
  <si>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</si>
  <si>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</si>
  <si>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</si>
  <si>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</si>
  <si>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</si>
  <si>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</si>
  <si>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</si>
  <si>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</si>
  <si>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</si>
  <si>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</si>
  <si>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</si>
  <si>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</si>
  <si>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</si>
  <si>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</si>
  <si>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</si>
  <si>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</si>
  <si>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</si>
  <si>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</si>
  <si>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</si>
  <si>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</si>
  <si>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</si>
  <si>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</si>
  <si>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</si>
  <si>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</si>
  <si>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</si>
  <si>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</si>
  <si>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</si>
  <si>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</si>
  <si>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</si>
  <si>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</si>
  <si>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</si>
  <si>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</si>
  <si>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</si>
  <si>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</si>
  <si>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</si>
  <si>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</si>
  <si>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</si>
  <si>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</si>
  <si>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</si>
  <si>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</si>
  <si>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</si>
  <si>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</si>
  <si>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</si>
  <si>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</si>
  <si>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</si>
  <si>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</si>
  <si>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</si>
  <si>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</si>
  <si>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</si>
  <si>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</si>
  <si>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</si>
  <si>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</si>
  <si>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</si>
  <si>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</si>
  <si>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</si>
  <si>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</si>
  <si>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</si>
  <si>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</si>
  <si>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</si>
  <si>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</si>
  <si>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</si>
  <si>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</si>
  <si>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</si>
  <si>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</si>
  <si>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</si>
  <si>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</si>
  <si>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</si>
  <si>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</si>
  <si>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</si>
  <si>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</si>
  <si>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</si>
  <si>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</si>
  <si>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</si>
  <si>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</si>
  <si>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</si>
  <si>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</si>
  <si>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</si>
  <si>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</si>
  <si>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</si>
  <si>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</si>
  <si>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</si>
  <si>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</si>
  <si>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</si>
  <si>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</si>
  <si>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</si>
  <si>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</si>
  <si>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</si>
  <si>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</si>
  <si>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</si>
  <si>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</si>
  <si>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</si>
  <si>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</si>
  <si>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</si>
  <si>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</si>
  <si>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</si>
  <si>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</si>
  <si>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</si>
  <si>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</si>
  <si>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</si>
  <si>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</si>
  <si>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</si>
  <si>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</si>
  <si>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</si>
  <si>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</si>
  <si>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</si>
  <si>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</si>
  <si>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</si>
  <si>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</si>
  <si>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</si>
  <si>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</si>
  <si>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</si>
  <si>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</si>
  <si>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</si>
  <si>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</si>
  <si>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</si>
  <si>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</si>
  <si>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</si>
  <si>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</si>
  <si>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</si>
  <si>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</si>
  <si>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</si>
  <si>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</si>
  <si>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</si>
  <si>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</si>
  <si>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</si>
  <si>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</si>
  <si>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</si>
  <si>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</si>
  <si>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</si>
  <si>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</si>
  <si>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</si>
  <si>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</si>
  <si>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</si>
  <si>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</si>
  <si>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</si>
  <si>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</si>
  <si>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</si>
  <si>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</si>
  <si>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</si>
  <si>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</si>
  <si>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</si>
  <si>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</si>
  <si>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</si>
  <si>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</si>
  <si>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</si>
  <si>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</si>
  <si>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</si>
  <si>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</si>
  <si>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</si>
  <si>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</si>
  <si>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</si>
  <si>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</si>
  <si>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</si>
  <si>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</si>
  <si>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</si>
  <si>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</si>
  <si>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</si>
  <si>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</si>
  <si>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</si>
  <si>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</si>
  <si>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</si>
  <si>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</si>
  <si>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</si>
  <si>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</si>
  <si>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</si>
  <si>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</si>
  <si>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</si>
  <si>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</si>
  <si>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</si>
  <si>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</si>
  <si>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</si>
  <si>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</si>
  <si>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</si>
  <si>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</si>
  <si>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</si>
  <si>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</si>
  <si>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</si>
  <si>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</si>
  <si>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</si>
  <si>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</si>
  <si>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</si>
  <si>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</si>
  <si>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</si>
  <si>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</si>
  <si>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</si>
  <si>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</si>
  <si>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</si>
  <si>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</si>
  <si>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</si>
  <si>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</si>
  <si>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</si>
  <si>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</si>
  <si>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</si>
  <si>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</si>
  <si>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</si>
  <si>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</si>
  <si>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</si>
  <si>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</si>
  <si>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</si>
  <si>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</si>
  <si>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</si>
  <si>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</si>
  <si>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</si>
  <si>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</si>
  <si>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</si>
  <si>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</si>
  <si>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</si>
  <si>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</si>
  <si>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</si>
  <si>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</si>
  <si>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</si>
  <si>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</si>
  <si>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</si>
  <si>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</si>
  <si>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</si>
  <si>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</si>
  <si>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</si>
  <si>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</si>
  <si>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</si>
  <si>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</si>
  <si>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</si>
  <si>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</si>
  <si>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</si>
  <si>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</si>
  <si>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</si>
  <si>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</si>
  <si>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</si>
  <si>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</si>
  <si>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</si>
  <si>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</si>
  <si>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</si>
  <si>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</si>
  <si>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</si>
  <si>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</si>
  <si>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</si>
  <si>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</si>
  <si>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</si>
  <si>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</si>
  <si>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</si>
  <si>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</si>
  <si>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</si>
  <si>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</si>
  <si>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</si>
  <si>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</si>
  <si>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</si>
  <si>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</si>
  <si>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ТОПЛИВО АД</t>
  </si>
  <si>
    <t>831924394</t>
  </si>
  <si>
    <t>Бедо Доганян и Преслав Козовски</t>
  </si>
  <si>
    <t>заедно и поотделно</t>
  </si>
  <si>
    <t>гр.София, ул.Солунска №2</t>
  </si>
  <si>
    <t>029333555</t>
  </si>
  <si>
    <t>029804919</t>
  </si>
  <si>
    <t>toplivo@toplivo.bg</t>
  </si>
  <si>
    <t>Людмила Стамова</t>
  </si>
  <si>
    <t>финансов директор</t>
  </si>
  <si>
    <t>1 Синергон Петролеум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</si>
</sst>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5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45291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45316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Людмила Стамова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44927</v>
      </c>
    </row>
    <row r="10" spans="1:2" ht="15.75">
      <c r="A10" s="7" t="s">
        <v>2</v>
      </c>
      <c r="B10" s="356">
        <v>45291</v>
      </c>
    </row>
    <row r="11" spans="1:2" ht="15.75">
      <c r="A11" s="7" t="s">
        <v>666</v>
      </c>
      <c r="B11" s="356">
        <v>45316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5" t="s">
        <v>682</v>
      </c>
    </row>
    <row r="15" spans="1:2" ht="15.75">
      <c r="A15" s="10" t="s">
        <v>658</v>
      </c>
      <c r="B15" s="357" t="s">
        <v>616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685</v>
      </c>
    </row>
    <row r="19" spans="1:2" ht="15.75">
      <c r="A19" s="7" t="s">
        <v>4</v>
      </c>
      <c r="B19" s="355" t="s">
        <v>686</v>
      </c>
    </row>
    <row r="20" spans="1:2" ht="15.75">
      <c r="A20" s="7" t="s">
        <v>5</v>
      </c>
      <c r="B20" s="355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 t="s">
        <v>688</v>
      </c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659</v>
      </c>
      <c r="B26" s="357" t="s">
        <v>690</v>
      </c>
    </row>
    <row r="27" spans="1:2" ht="15.75">
      <c r="A27" s="10" t="s">
        <v>660</v>
      </c>
      <c r="B27" s="357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B95" sqref="B9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831924394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14384</v>
      </c>
      <c r="D12" s="138">
        <v>14509</v>
      </c>
      <c r="E12" s="76" t="s">
        <v>25</v>
      </c>
      <c r="F12" s="80" t="s">
        <v>26</v>
      </c>
      <c r="G12" s="138">
        <v>5417</v>
      </c>
      <c r="H12" s="137">
        <v>5417</v>
      </c>
    </row>
    <row r="13" spans="1:8" ht="15.75">
      <c r="A13" s="76" t="s">
        <v>27</v>
      </c>
      <c r="B13" s="78" t="s">
        <v>28</v>
      </c>
      <c r="C13" s="138">
        <v>5433</v>
      </c>
      <c r="D13" s="138">
        <v>5575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553</v>
      </c>
      <c r="D14" s="138">
        <v>721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4870</v>
      </c>
      <c r="D15" s="138">
        <v>5472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1295</v>
      </c>
      <c r="D16" s="138">
        <v>2073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1384</v>
      </c>
      <c r="D18" s="138">
        <v>458</v>
      </c>
      <c r="E18" s="271" t="s">
        <v>47</v>
      </c>
      <c r="F18" s="270" t="s">
        <v>48</v>
      </c>
      <c r="G18" s="387">
        <f>G12+G15+G16+G17</f>
        <v>5417</v>
      </c>
      <c r="H18" s="388">
        <f>H12+H15+H16+H17</f>
        <v>5417</v>
      </c>
    </row>
    <row r="19" spans="1:8" ht="15.75">
      <c r="A19" s="76" t="s">
        <v>49</v>
      </c>
      <c r="B19" s="78" t="s">
        <v>50</v>
      </c>
      <c r="C19" s="138">
        <v>491</v>
      </c>
      <c r="D19" s="138">
        <v>465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28410</v>
      </c>
      <c r="D20" s="376">
        <f>SUM(D12:D19)</f>
        <v>29273</v>
      </c>
      <c r="E20" s="76" t="s">
        <v>54</v>
      </c>
      <c r="F20" s="80" t="s">
        <v>55</v>
      </c>
      <c r="G20" s="138">
        <v>9539</v>
      </c>
      <c r="H20" s="137">
        <v>9539</v>
      </c>
    </row>
    <row r="21" spans="1:8" ht="15.75">
      <c r="A21" s="87" t="s">
        <v>56</v>
      </c>
      <c r="B21" s="83" t="s">
        <v>57</v>
      </c>
      <c r="C21" s="266">
        <v>26006</v>
      </c>
      <c r="D21" s="266">
        <v>28084</v>
      </c>
      <c r="E21" s="76" t="s">
        <v>58</v>
      </c>
      <c r="F21" s="80" t="s">
        <v>59</v>
      </c>
      <c r="G21" s="138">
        <v>8033</v>
      </c>
      <c r="H21" s="137">
        <v>8183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24749</v>
      </c>
      <c r="H22" s="392">
        <f>SUM(H23:H25)</f>
        <v>24749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1373</v>
      </c>
      <c r="H23" s="137">
        <v>1373</v>
      </c>
    </row>
    <row r="24" spans="1:13" ht="15.75">
      <c r="A24" s="76" t="s">
        <v>67</v>
      </c>
      <c r="B24" s="78" t="s">
        <v>68</v>
      </c>
      <c r="C24" s="138">
        <v>3567</v>
      </c>
      <c r="D24" s="137">
        <v>3104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24</v>
      </c>
      <c r="D25" s="137">
        <v>27</v>
      </c>
      <c r="E25" s="76" t="s">
        <v>73</v>
      </c>
      <c r="F25" s="80" t="s">
        <v>74</v>
      </c>
      <c r="G25" s="138">
        <v>23376</v>
      </c>
      <c r="H25" s="137">
        <v>23376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42321</v>
      </c>
      <c r="H26" s="376">
        <f>H20+H21+H22</f>
        <v>42471</v>
      </c>
      <c r="M26" s="85"/>
    </row>
    <row r="27" spans="1:8" ht="15.75">
      <c r="A27" s="76" t="s">
        <v>79</v>
      </c>
      <c r="B27" s="78" t="s">
        <v>80</v>
      </c>
      <c r="C27" s="138">
        <v>190</v>
      </c>
      <c r="D27" s="137">
        <v>128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3781</v>
      </c>
      <c r="D28" s="376">
        <f>SUM(D24:D27)</f>
        <v>3259</v>
      </c>
      <c r="E28" s="143" t="s">
        <v>84</v>
      </c>
      <c r="F28" s="80" t="s">
        <v>85</v>
      </c>
      <c r="G28" s="373">
        <f>SUM(G29:G31)</f>
        <v>39711</v>
      </c>
      <c r="H28" s="374">
        <f>SUM(H29:H31)</f>
        <v>44624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39711</v>
      </c>
      <c r="H29" s="137">
        <v>44624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доходите'!C42</f>
        <v>0</v>
      </c>
      <c r="H32" s="137">
        <v>0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f>-'2-Отчет за доходите'!G44</f>
        <v>-5941</v>
      </c>
      <c r="H33" s="137">
        <v>-5066.986809999973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33770</v>
      </c>
      <c r="H34" s="376">
        <f>H28+H32+H33</f>
        <v>39557.01319000003</v>
      </c>
    </row>
    <row r="35" spans="1:8" ht="15.75">
      <c r="A35" s="76" t="s">
        <v>106</v>
      </c>
      <c r="B35" s="81" t="s">
        <v>107</v>
      </c>
      <c r="C35" s="373">
        <f>SUM(C36:C39)</f>
        <v>2510</v>
      </c>
      <c r="D35" s="374">
        <f>SUM(D36:D39)</f>
        <v>2510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81508</v>
      </c>
      <c r="H37" s="378">
        <f>H26+H18+H34</f>
        <v>87445.01319000003</v>
      </c>
    </row>
    <row r="38" spans="1:13" ht="15.75">
      <c r="A38" s="76" t="s">
        <v>113</v>
      </c>
      <c r="B38" s="78" t="s">
        <v>114</v>
      </c>
      <c r="C38" s="138">
        <v>2510</v>
      </c>
      <c r="D38" s="138">
        <v>2510</v>
      </c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8838</v>
      </c>
      <c r="H44" s="137">
        <v>18150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2510</v>
      </c>
      <c r="D46" s="376">
        <f>D35+D40+D45</f>
        <v>2510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2163+257</f>
        <v>2420</v>
      </c>
      <c r="H49" s="137">
        <v>1945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11258</v>
      </c>
      <c r="H50" s="374">
        <f>SUM(H44:H49)</f>
        <v>20095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>
        <f>863-690</f>
        <v>173</v>
      </c>
      <c r="H54" s="137">
        <v>898</v>
      </c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60707</v>
      </c>
      <c r="D56" s="380">
        <f>D20+D21+D22+D28+D33+D46+D52+D54+D55</f>
        <v>63126</v>
      </c>
      <c r="E56" s="87" t="s">
        <v>557</v>
      </c>
      <c r="F56" s="86" t="s">
        <v>172</v>
      </c>
      <c r="G56" s="377">
        <f>G50+G52+G53+G54+G55</f>
        <v>11431</v>
      </c>
      <c r="H56" s="378">
        <f>H50+H52+H53+H54+H55</f>
        <v>20993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3</v>
      </c>
      <c r="D59" s="137">
        <v>3</v>
      </c>
      <c r="E59" s="142" t="s">
        <v>180</v>
      </c>
      <c r="F59" s="276" t="s">
        <v>181</v>
      </c>
      <c r="G59" s="138">
        <v>7116</v>
      </c>
      <c r="H59" s="137">
        <v>18156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43042</v>
      </c>
      <c r="D61" s="137">
        <v>50795</v>
      </c>
      <c r="E61" s="141" t="s">
        <v>188</v>
      </c>
      <c r="F61" s="80" t="s">
        <v>189</v>
      </c>
      <c r="G61" s="373">
        <f>SUM(G62:G68)</f>
        <v>13755</v>
      </c>
      <c r="H61" s="374">
        <f>SUM(H62:H68)</f>
        <v>14706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1206</v>
      </c>
      <c r="H62" s="137">
        <v>1443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6519+947</f>
        <v>7466</v>
      </c>
      <c r="H64" s="137">
        <v>8952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43045</v>
      </c>
      <c r="D65" s="376">
        <f>SUM(D59:D64)</f>
        <v>50798</v>
      </c>
      <c r="E65" s="76" t="s">
        <v>201</v>
      </c>
      <c r="F65" s="80" t="s">
        <v>202</v>
      </c>
      <c r="G65" s="138">
        <v>1960</v>
      </c>
      <c r="H65" s="137">
        <v>2765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1100</v>
      </c>
      <c r="H66" s="137">
        <v>956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393</v>
      </c>
      <c r="H67" s="137">
        <v>353</v>
      </c>
    </row>
    <row r="68" spans="1:8" ht="15.75">
      <c r="A68" s="76" t="s">
        <v>206</v>
      </c>
      <c r="B68" s="78" t="s">
        <v>207</v>
      </c>
      <c r="C68" s="138">
        <v>1170</v>
      </c>
      <c r="D68" s="137">
        <v>4718</v>
      </c>
      <c r="E68" s="76" t="s">
        <v>212</v>
      </c>
      <c r="F68" s="80" t="s">
        <v>213</v>
      </c>
      <c r="G68" s="138">
        <v>1630</v>
      </c>
      <c r="H68" s="137">
        <v>237</v>
      </c>
    </row>
    <row r="69" spans="1:8" ht="15.75">
      <c r="A69" s="76" t="s">
        <v>210</v>
      </c>
      <c r="B69" s="78" t="s">
        <v>211</v>
      </c>
      <c r="C69" s="138">
        <v>7712</v>
      </c>
      <c r="D69" s="137">
        <v>11864</v>
      </c>
      <c r="E69" s="142" t="s">
        <v>79</v>
      </c>
      <c r="F69" s="80" t="s">
        <v>216</v>
      </c>
      <c r="G69" s="138">
        <v>271</v>
      </c>
      <c r="H69" s="137">
        <v>324</v>
      </c>
    </row>
    <row r="70" spans="1:8" ht="15.75">
      <c r="A70" s="76" t="s">
        <v>214</v>
      </c>
      <c r="B70" s="78" t="s">
        <v>215</v>
      </c>
      <c r="C70" s="138">
        <v>224</v>
      </c>
      <c r="D70" s="137">
        <v>6849</v>
      </c>
      <c r="E70" s="76" t="s">
        <v>219</v>
      </c>
      <c r="F70" s="80" t="s">
        <v>220</v>
      </c>
      <c r="G70" s="138">
        <v>1418</v>
      </c>
      <c r="H70" s="137">
        <v>1307</v>
      </c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22560</v>
      </c>
      <c r="H71" s="376">
        <f>H59+H60+H61+H69+H70</f>
        <v>34493</v>
      </c>
    </row>
    <row r="72" spans="1:8" ht="15.75">
      <c r="A72" s="76" t="s">
        <v>221</v>
      </c>
      <c r="B72" s="78" t="s">
        <v>222</v>
      </c>
      <c r="C72" s="138"/>
      <c r="D72" s="137">
        <v>113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13</v>
      </c>
      <c r="D73" s="137">
        <v>4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583</v>
      </c>
      <c r="D75" s="137">
        <v>651</v>
      </c>
      <c r="E75" s="275" t="s">
        <v>160</v>
      </c>
      <c r="F75" s="82" t="s">
        <v>233</v>
      </c>
      <c r="G75" s="268">
        <v>43</v>
      </c>
      <c r="H75" s="269">
        <v>41</v>
      </c>
    </row>
    <row r="76" spans="1:8" ht="15.75">
      <c r="A76" s="272" t="s">
        <v>77</v>
      </c>
      <c r="B76" s="83" t="s">
        <v>232</v>
      </c>
      <c r="C76" s="375">
        <f>SUM(C68:C75)</f>
        <v>9702</v>
      </c>
      <c r="D76" s="376">
        <f>SUM(D68:D75)</f>
        <v>24199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22603</v>
      </c>
      <c r="H79" s="378">
        <f>H71+H73+H75+H77</f>
        <v>34534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650</v>
      </c>
      <c r="D88" s="137">
        <v>585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1258</v>
      </c>
      <c r="D89" s="137">
        <v>4035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1908</v>
      </c>
      <c r="D92" s="376">
        <f>SUM(D88:D91)</f>
        <v>4620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180</v>
      </c>
      <c r="D93" s="269">
        <v>229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54835</v>
      </c>
      <c r="D94" s="380">
        <f>D65+D76+D85+D92+D93</f>
        <v>79846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115542</v>
      </c>
      <c r="D95" s="382">
        <f>D94+D56</f>
        <v>142972</v>
      </c>
      <c r="E95" s="169" t="s">
        <v>633</v>
      </c>
      <c r="F95" s="279" t="s">
        <v>268</v>
      </c>
      <c r="G95" s="381">
        <f>G37+G40+G56+G79</f>
        <v>115542</v>
      </c>
      <c r="H95" s="382">
        <f>H37+H40+H56+H79</f>
        <v>142972.01319000003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666</v>
      </c>
      <c r="B98" s="480">
        <f>pdeReportingDate</f>
        <v>45316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Людмила Стамова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50" sqref="B50:H50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ТОПЛИВО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831924394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2576</v>
      </c>
      <c r="D12" s="255">
        <v>2666</v>
      </c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f>7234-608</f>
        <v>6626</v>
      </c>
      <c r="D13" s="255">
        <v>6707</v>
      </c>
      <c r="E13" s="135" t="s">
        <v>281</v>
      </c>
      <c r="F13" s="180" t="s">
        <v>282</v>
      </c>
      <c r="G13" s="255">
        <v>207165</v>
      </c>
      <c r="H13" s="255">
        <v>283143</v>
      </c>
    </row>
    <row r="14" spans="1:8" ht="15.75">
      <c r="A14" s="135" t="s">
        <v>283</v>
      </c>
      <c r="B14" s="131" t="s">
        <v>284</v>
      </c>
      <c r="C14" s="255">
        <v>3109</v>
      </c>
      <c r="D14" s="255">
        <v>3816</v>
      </c>
      <c r="E14" s="185" t="s">
        <v>285</v>
      </c>
      <c r="F14" s="180" t="s">
        <v>286</v>
      </c>
      <c r="G14" s="255">
        <v>3467</v>
      </c>
      <c r="H14" s="255">
        <v>2848</v>
      </c>
    </row>
    <row r="15" spans="1:8" ht="15.75">
      <c r="A15" s="135" t="s">
        <v>287</v>
      </c>
      <c r="B15" s="131" t="s">
        <v>288</v>
      </c>
      <c r="C15" s="255">
        <v>14850</v>
      </c>
      <c r="D15" s="255">
        <v>13481</v>
      </c>
      <c r="E15" s="185" t="s">
        <v>79</v>
      </c>
      <c r="F15" s="180" t="s">
        <v>289</v>
      </c>
      <c r="G15" s="255">
        <f>3463+607</f>
        <v>4070</v>
      </c>
      <c r="H15" s="255">
        <v>4186</v>
      </c>
    </row>
    <row r="16" spans="1:8" ht="15.75">
      <c r="A16" s="135" t="s">
        <v>290</v>
      </c>
      <c r="B16" s="131" t="s">
        <v>291</v>
      </c>
      <c r="C16" s="255">
        <v>2680</v>
      </c>
      <c r="D16" s="255">
        <v>2406</v>
      </c>
      <c r="E16" s="176" t="s">
        <v>52</v>
      </c>
      <c r="F16" s="204" t="s">
        <v>292</v>
      </c>
      <c r="G16" s="406">
        <f>SUM(G12:G15)</f>
        <v>214702</v>
      </c>
      <c r="H16" s="407">
        <f>SUM(H12:H15)</f>
        <v>290177</v>
      </c>
    </row>
    <row r="17" spans="1:8" ht="31.5">
      <c r="A17" s="135" t="s">
        <v>293</v>
      </c>
      <c r="B17" s="131" t="s">
        <v>294</v>
      </c>
      <c r="C17" s="255">
        <v>186036</v>
      </c>
      <c r="D17" s="255">
        <v>252054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>
        <v>0</v>
      </c>
      <c r="E18" s="174" t="s">
        <v>297</v>
      </c>
      <c r="F18" s="178" t="s">
        <v>298</v>
      </c>
      <c r="G18" s="417">
        <v>31</v>
      </c>
      <c r="H18" s="418">
        <v>391</v>
      </c>
    </row>
    <row r="19" spans="1:8" ht="15.75">
      <c r="A19" s="135" t="s">
        <v>299</v>
      </c>
      <c r="B19" s="131" t="s">
        <v>300</v>
      </c>
      <c r="C19" s="255">
        <f>3695+608</f>
        <v>4303</v>
      </c>
      <c r="D19" s="255">
        <v>6594</v>
      </c>
      <c r="E19" s="135" t="s">
        <v>301</v>
      </c>
      <c r="F19" s="177" t="s">
        <v>302</v>
      </c>
      <c r="G19" s="255">
        <v>31</v>
      </c>
      <c r="H19" s="256">
        <v>391</v>
      </c>
    </row>
    <row r="20" spans="1:8" ht="15.75">
      <c r="A20" s="175" t="s">
        <v>303</v>
      </c>
      <c r="B20" s="131" t="s">
        <v>304</v>
      </c>
      <c r="C20" s="255">
        <v>2888</v>
      </c>
      <c r="D20" s="256">
        <v>4639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220180</v>
      </c>
      <c r="D22" s="407">
        <f>SUM(D12:D18)+D19</f>
        <v>287724</v>
      </c>
      <c r="E22" s="135" t="s">
        <v>309</v>
      </c>
      <c r="F22" s="177" t="s">
        <v>310</v>
      </c>
      <c r="G22" s="255"/>
      <c r="H22" s="255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>
        <v>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>
        <v>658</v>
      </c>
      <c r="D25" s="255">
        <v>744</v>
      </c>
      <c r="E25" s="135" t="s">
        <v>318</v>
      </c>
      <c r="F25" s="177" t="s">
        <v>319</v>
      </c>
      <c r="G25" s="255">
        <f>100-87</f>
        <v>13</v>
      </c>
      <c r="H25" s="255">
        <v>58</v>
      </c>
    </row>
    <row r="26" spans="1:8" ht="31.5">
      <c r="A26" s="135" t="s">
        <v>320</v>
      </c>
      <c r="B26" s="177" t="s">
        <v>321</v>
      </c>
      <c r="C26" s="255"/>
      <c r="D26" s="255">
        <v>7116</v>
      </c>
      <c r="E26" s="135" t="s">
        <v>322</v>
      </c>
      <c r="F26" s="177" t="s">
        <v>323</v>
      </c>
      <c r="G26" s="255"/>
      <c r="H26" s="255">
        <v>0.01319</v>
      </c>
    </row>
    <row r="27" spans="1:8" ht="31.5">
      <c r="A27" s="135" t="s">
        <v>324</v>
      </c>
      <c r="B27" s="177" t="s">
        <v>325</v>
      </c>
      <c r="C27" s="255"/>
      <c r="D27" s="255"/>
      <c r="E27" s="176" t="s">
        <v>104</v>
      </c>
      <c r="F27" s="178" t="s">
        <v>326</v>
      </c>
      <c r="G27" s="406">
        <f>SUM(G22:G26)</f>
        <v>13</v>
      </c>
      <c r="H27" s="407">
        <f>SUM(H22:H26)</f>
        <v>59.01319</v>
      </c>
    </row>
    <row r="28" spans="1:8" ht="15.75">
      <c r="A28" s="135" t="s">
        <v>79</v>
      </c>
      <c r="B28" s="177" t="s">
        <v>327</v>
      </c>
      <c r="C28" s="255">
        <v>539</v>
      </c>
      <c r="D28" s="255">
        <v>476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1197</v>
      </c>
      <c r="D29" s="407">
        <f>SUM(D25:D28)</f>
        <v>8336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221377</v>
      </c>
      <c r="D31" s="413">
        <f>D29+D22</f>
        <v>296060</v>
      </c>
      <c r="E31" s="191" t="s">
        <v>548</v>
      </c>
      <c r="F31" s="206" t="s">
        <v>331</v>
      </c>
      <c r="G31" s="193">
        <f>G16+G18+G27</f>
        <v>214746</v>
      </c>
      <c r="H31" s="194">
        <f>H16+H18+H27</f>
        <v>290627.01319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6631</v>
      </c>
      <c r="H33" s="407">
        <f>IF((D31-H31)&gt;0,D31-H31,0)</f>
        <v>5432.986809999973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221377</v>
      </c>
      <c r="D36" s="415">
        <f>D31-D34+D35</f>
        <v>296060</v>
      </c>
      <c r="E36" s="202" t="s">
        <v>346</v>
      </c>
      <c r="F36" s="196" t="s">
        <v>347</v>
      </c>
      <c r="G36" s="207">
        <f>G35-G34+G31</f>
        <v>214746</v>
      </c>
      <c r="H36" s="208">
        <f>H35-H34+H31</f>
        <v>290627.01319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6631</v>
      </c>
      <c r="H37" s="194">
        <f>IF((D36-H36)&gt;0,D36-H36,0)</f>
        <v>5432.986809999973</v>
      </c>
    </row>
    <row r="38" spans="1:8" ht="15.75">
      <c r="A38" s="174" t="s">
        <v>352</v>
      </c>
      <c r="B38" s="178" t="s">
        <v>353</v>
      </c>
      <c r="C38" s="406">
        <f>C39+C40+C41</f>
        <v>-690</v>
      </c>
      <c r="D38" s="407">
        <f>D39+D40+D41</f>
        <v>-366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>
        <v>-690</v>
      </c>
      <c r="D40" s="256">
        <v>-366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5941</v>
      </c>
      <c r="H42" s="184">
        <f>IF(H37&gt;0,IF(D38+H37&lt;0,0,D38+H37),IF(D37-D38&lt;0,D38-D37,0))</f>
        <v>5066.986809999973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5941</v>
      </c>
      <c r="H44" s="208">
        <f>IF(D42=0,IF(H42-H43&gt;0,H42-H43+D43,0),IF(D42-D43&lt;0,D43-D42+H43,0))</f>
        <v>5066.986809999973</v>
      </c>
    </row>
    <row r="45" spans="1:8" ht="16.5" thickBot="1">
      <c r="A45" s="210" t="s">
        <v>371</v>
      </c>
      <c r="B45" s="211" t="s">
        <v>372</v>
      </c>
      <c r="C45" s="408">
        <f>C36+C38+C42</f>
        <v>220687</v>
      </c>
      <c r="D45" s="409">
        <f>D36+D38+D42</f>
        <v>295694</v>
      </c>
      <c r="E45" s="210" t="s">
        <v>373</v>
      </c>
      <c r="F45" s="212" t="s">
        <v>374</v>
      </c>
      <c r="G45" s="408">
        <f>G42+G36</f>
        <v>220687</v>
      </c>
      <c r="H45" s="409">
        <f>H42+H36</f>
        <v>295694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667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666</v>
      </c>
      <c r="B50" s="480">
        <f>pdeReportingDate</f>
        <v>45316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Людмила Стамова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7">
      <selection activeCell="C49" sqref="C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ТОПЛИВО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831924394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250737</v>
      </c>
      <c r="D11" s="138">
        <v>296196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-211600</v>
      </c>
      <c r="D12" s="138">
        <v>-284993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-17135</v>
      </c>
      <c r="D14" s="138">
        <v>-15313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-4822</v>
      </c>
      <c r="D15" s="138">
        <v>-9273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>
        <v>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>
        <v>0.20939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-548</v>
      </c>
      <c r="D18" s="138">
        <v>-481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166</v>
      </c>
      <c r="D19" s="138">
        <v>-2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16798</v>
      </c>
      <c r="D21" s="437">
        <f>SUM(D11:D20)</f>
        <v>-13865.79061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-4293</v>
      </c>
      <c r="D23" s="138">
        <v>-3143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6819</v>
      </c>
      <c r="D24" s="138">
        <v>2980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>
        <v>12441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2526</v>
      </c>
      <c r="D33" s="437">
        <f>SUM(D23:D32)</f>
        <v>12278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100617</v>
      </c>
      <c r="D37" s="138">
        <v>162543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-120954</v>
      </c>
      <c r="D38" s="138">
        <v>-156531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-1131</v>
      </c>
      <c r="D39" s="138">
        <v>-1170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-568</v>
      </c>
      <c r="D40" s="138">
        <v>-702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-22036</v>
      </c>
      <c r="D43" s="439">
        <f>SUM(D35:D42)</f>
        <v>4140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-2712</v>
      </c>
      <c r="D44" s="247">
        <f>D43+D33+D21</f>
        <v>2552.20939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4620</v>
      </c>
      <c r="D45" s="248">
        <v>2068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1908</v>
      </c>
      <c r="D46" s="250">
        <f>D45+D44</f>
        <v>4620.20939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>
        <v>650</v>
      </c>
      <c r="D47" s="238">
        <v>585</v>
      </c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>
        <f>C46-C47</f>
        <v>1258</v>
      </c>
      <c r="D48" s="221">
        <v>4035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45316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Людмила Стамова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7">
      <selection activeCell="I31" sqref="I31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ТОПЛИВО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831924394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5417</v>
      </c>
      <c r="D13" s="362">
        <f>'1-Баланс'!H20</f>
        <v>9539</v>
      </c>
      <c r="E13" s="362">
        <f>'1-Баланс'!H21</f>
        <v>8183</v>
      </c>
      <c r="F13" s="362">
        <f>'1-Баланс'!H23</f>
        <v>1373</v>
      </c>
      <c r="G13" s="362">
        <f>'1-Баланс'!H24</f>
        <v>0</v>
      </c>
      <c r="H13" s="363">
        <f>'1-Баланс'!H25</f>
        <v>23376</v>
      </c>
      <c r="I13" s="362">
        <f>'1-Баланс'!H29+'1-Баланс'!H32</f>
        <v>44624</v>
      </c>
      <c r="J13" s="362">
        <f>'1-Баланс'!H30+'1-Баланс'!H33</f>
        <v>-5066.986809999973</v>
      </c>
      <c r="K13" s="363"/>
      <c r="L13" s="362">
        <f>SUM(C13:K13)</f>
        <v>87445.01319000003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5417</v>
      </c>
      <c r="D17" s="431">
        <f aca="true" t="shared" si="2" ref="D17:M17">D13+D14</f>
        <v>9539</v>
      </c>
      <c r="E17" s="431">
        <f t="shared" si="2"/>
        <v>8183</v>
      </c>
      <c r="F17" s="431">
        <f t="shared" si="2"/>
        <v>1373</v>
      </c>
      <c r="G17" s="431">
        <f t="shared" si="2"/>
        <v>0</v>
      </c>
      <c r="H17" s="431">
        <f t="shared" si="2"/>
        <v>23376</v>
      </c>
      <c r="I17" s="431">
        <f t="shared" si="2"/>
        <v>44624</v>
      </c>
      <c r="J17" s="431">
        <f t="shared" si="2"/>
        <v>-5066.986809999973</v>
      </c>
      <c r="K17" s="431">
        <f t="shared" si="2"/>
        <v>0</v>
      </c>
      <c r="L17" s="362">
        <f t="shared" si="1"/>
        <v>87445.01319000003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-5941</v>
      </c>
      <c r="K18" s="363"/>
      <c r="L18" s="362">
        <f t="shared" si="1"/>
        <v>-5941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-5066.986809999973</v>
      </c>
      <c r="J19" s="109">
        <f>J20+J21</f>
        <v>5066.986809999973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>
        <f>-J21</f>
        <v>-5066.986809999973</v>
      </c>
      <c r="J21" s="255">
        <f>-J17</f>
        <v>5066.986809999973</v>
      </c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>
        <v>-150</v>
      </c>
      <c r="F30" s="255"/>
      <c r="G30" s="255"/>
      <c r="H30" s="255"/>
      <c r="I30" s="255">
        <f>150+4</f>
        <v>154</v>
      </c>
      <c r="J30" s="255"/>
      <c r="K30" s="255"/>
      <c r="L30" s="362">
        <f t="shared" si="1"/>
        <v>4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5417</v>
      </c>
      <c r="D31" s="431">
        <f aca="true" t="shared" si="6" ref="D31:M31">D19+D22+D23+D26+D30+D29+D17+D18</f>
        <v>9539</v>
      </c>
      <c r="E31" s="431">
        <f t="shared" si="6"/>
        <v>8033</v>
      </c>
      <c r="F31" s="431">
        <f t="shared" si="6"/>
        <v>1373</v>
      </c>
      <c r="G31" s="431">
        <f t="shared" si="6"/>
        <v>0</v>
      </c>
      <c r="H31" s="431">
        <f t="shared" si="6"/>
        <v>23376</v>
      </c>
      <c r="I31" s="431">
        <f t="shared" si="6"/>
        <v>39711.01319000003</v>
      </c>
      <c r="J31" s="431">
        <f t="shared" si="6"/>
        <v>-5941</v>
      </c>
      <c r="K31" s="431">
        <f t="shared" si="6"/>
        <v>0</v>
      </c>
      <c r="L31" s="362">
        <f t="shared" si="1"/>
        <v>81508.01319000003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5417</v>
      </c>
      <c r="D34" s="365">
        <f t="shared" si="7"/>
        <v>9539</v>
      </c>
      <c r="E34" s="365">
        <f t="shared" si="7"/>
        <v>8033</v>
      </c>
      <c r="F34" s="365">
        <f t="shared" si="7"/>
        <v>1373</v>
      </c>
      <c r="G34" s="365">
        <f t="shared" si="7"/>
        <v>0</v>
      </c>
      <c r="H34" s="365">
        <f t="shared" si="7"/>
        <v>23376</v>
      </c>
      <c r="I34" s="365">
        <f t="shared" si="7"/>
        <v>39711.01319000003</v>
      </c>
      <c r="J34" s="365">
        <f t="shared" si="7"/>
        <v>-5941</v>
      </c>
      <c r="K34" s="365">
        <f t="shared" si="7"/>
        <v>0</v>
      </c>
      <c r="L34" s="429">
        <f t="shared" si="1"/>
        <v>81508.01319000003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666</v>
      </c>
      <c r="B38" s="480">
        <f>pdeReportingDate</f>
        <v>45316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Людмила Стамова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N135" sqref="N13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ТОПЛИВО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831924394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 t="s">
        <v>692</v>
      </c>
      <c r="B46" s="458"/>
      <c r="C46" s="79">
        <v>2510</v>
      </c>
      <c r="D46" s="79">
        <v>10</v>
      </c>
      <c r="E46" s="79"/>
      <c r="F46" s="259">
        <f>C46-E46</f>
        <v>2510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2510</v>
      </c>
      <c r="D61" s="262"/>
      <c r="E61" s="262">
        <f>SUM(E46:E60)</f>
        <v>0</v>
      </c>
      <c r="F61" s="262">
        <f>SUM(F46:F60)</f>
        <v>2510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2510</v>
      </c>
      <c r="D79" s="262"/>
      <c r="E79" s="262">
        <f>E78+E61+E44+E27</f>
        <v>0</v>
      </c>
      <c r="F79" s="262">
        <f>F78+F61+F44+F27</f>
        <v>2510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666</v>
      </c>
      <c r="B151" s="480">
        <f>pdeReportingDate</f>
        <v>45316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Людмила Стамова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ТОПЛИВО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01.01.2023 г. до 31.12.2023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115542</v>
      </c>
      <c r="D6" s="453">
        <f aca="true" t="shared" si="0" ref="D6:D15">C6-E6</f>
        <v>0</v>
      </c>
      <c r="E6" s="452">
        <f>'1-Баланс'!G95</f>
        <v>115542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81508</v>
      </c>
      <c r="D7" s="453">
        <f t="shared" si="0"/>
        <v>76091</v>
      </c>
      <c r="E7" s="452">
        <f>'1-Баланс'!G18</f>
        <v>5417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-5941</v>
      </c>
      <c r="D8" s="453">
        <f t="shared" si="0"/>
        <v>0</v>
      </c>
      <c r="E8" s="452">
        <f>ABS('2-Отчет за доходите'!C44)-ABS('2-Отчет за доходите'!G44)</f>
        <v>-5941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4620</v>
      </c>
      <c r="D9" s="453">
        <f t="shared" si="0"/>
        <v>0</v>
      </c>
      <c r="E9" s="452">
        <f>'3-Отчет за паричния поток'!C45</f>
        <v>4620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1908</v>
      </c>
      <c r="D10" s="453">
        <f t="shared" si="0"/>
        <v>0</v>
      </c>
      <c r="E10" s="452">
        <f>'3-Отчет за паричния поток'!C46</f>
        <v>1908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81508</v>
      </c>
      <c r="D11" s="453">
        <f t="shared" si="0"/>
        <v>-0.013190000026952475</v>
      </c>
      <c r="E11" s="452">
        <f>'4-Отчет за собствения капитал'!L34</f>
        <v>81508.01319000003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2510</v>
      </c>
      <c r="D14" s="453">
        <f t="shared" si="0"/>
        <v>0</v>
      </c>
      <c r="E14" s="452">
        <f>'Справка 5'!C61+'Справка 5'!C131</f>
        <v>2510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-0.027670911309629162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-0.0728885508170977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-0.17456073338426278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-0.051418531789306055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0.9700465721371235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2.4260053975136042</v>
      </c>
    </row>
    <row r="11" spans="1:4" ht="63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0.5136486307127373</v>
      </c>
    </row>
    <row r="12" spans="1:4" ht="47.2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0.0844135734194576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0.0844135734194576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2.120681140238241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1.8582160599608801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0.12299465240641712</v>
      </c>
    </row>
    <row r="19" spans="1:4" ht="31.5">
      <c r="A19" s="370">
        <v>13</v>
      </c>
      <c r="B19" s="368" t="s">
        <v>624</v>
      </c>
      <c r="C19" s="369" t="s">
        <v>600</v>
      </c>
      <c r="D19" s="419">
        <f>D4/D5</f>
        <v>0.417554105118516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0.2945595541015389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658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0.00807282720714531</v>
      </c>
    </row>
    <row r="23" spans="1:4" ht="31.5">
      <c r="A23" s="370">
        <v>17</v>
      </c>
      <c r="B23" s="368" t="s">
        <v>669</v>
      </c>
      <c r="C23" s="369" t="s">
        <v>670</v>
      </c>
      <c r="D23" s="425">
        <f>(D21+'2-Отчет за доходите'!C14)/'2-Отчет за доходите'!G31</f>
        <v>0.017541653860840247</v>
      </c>
    </row>
    <row r="24" spans="1:4" ht="31.5">
      <c r="A24" s="370">
        <v>18</v>
      </c>
      <c r="B24" s="368" t="s">
        <v>671</v>
      </c>
      <c r="C24" s="369" t="s">
        <v>672</v>
      </c>
      <c r="D24" s="425">
        <f>('1-Баланс'!G56+'1-Баланс'!G79)/(D21+'2-Отчет за доходите'!C14)</f>
        <v>9.034775683567826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ТОПЛИВО АД</v>
      </c>
      <c r="B3" s="92" t="str">
        <f aca="true" t="shared" si="1" ref="B3:B34">pdeBulstat</f>
        <v>831924394</v>
      </c>
      <c r="C3" s="359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14384</v>
      </c>
    </row>
    <row r="4" spans="1:8" ht="15.75">
      <c r="A4" s="92" t="str">
        <f t="shared" si="0"/>
        <v>ТОПЛИВО АД</v>
      </c>
      <c r="B4" s="92" t="str">
        <f t="shared" si="1"/>
        <v>831924394</v>
      </c>
      <c r="C4" s="359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5433</v>
      </c>
    </row>
    <row r="5" spans="1:8" ht="15.75">
      <c r="A5" s="92" t="str">
        <f t="shared" si="0"/>
        <v>ТОПЛИВО АД</v>
      </c>
      <c r="B5" s="92" t="str">
        <f t="shared" si="1"/>
        <v>831924394</v>
      </c>
      <c r="C5" s="359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553</v>
      </c>
    </row>
    <row r="6" spans="1:8" ht="15.75">
      <c r="A6" s="92" t="str">
        <f t="shared" si="0"/>
        <v>ТОПЛИВО АД</v>
      </c>
      <c r="B6" s="92" t="str">
        <f t="shared" si="1"/>
        <v>831924394</v>
      </c>
      <c r="C6" s="359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4870</v>
      </c>
    </row>
    <row r="7" spans="1:8" ht="15.75">
      <c r="A7" s="92" t="str">
        <f t="shared" si="0"/>
        <v>ТОПЛИВО АД</v>
      </c>
      <c r="B7" s="92" t="str">
        <f t="shared" si="1"/>
        <v>831924394</v>
      </c>
      <c r="C7" s="359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1295</v>
      </c>
    </row>
    <row r="8" spans="1:8" ht="15.75">
      <c r="A8" s="92" t="str">
        <f t="shared" si="0"/>
        <v>ТОПЛИВО АД</v>
      </c>
      <c r="B8" s="92" t="str">
        <f t="shared" si="1"/>
        <v>831924394</v>
      </c>
      <c r="C8" s="359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ТОПЛИВО АД</v>
      </c>
      <c r="B9" s="92" t="str">
        <f t="shared" si="1"/>
        <v>831924394</v>
      </c>
      <c r="C9" s="359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1384</v>
      </c>
    </row>
    <row r="10" spans="1:8" ht="15.75">
      <c r="A10" s="92" t="str">
        <f t="shared" si="0"/>
        <v>ТОПЛИВО АД</v>
      </c>
      <c r="B10" s="92" t="str">
        <f t="shared" si="1"/>
        <v>831924394</v>
      </c>
      <c r="C10" s="359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491</v>
      </c>
    </row>
    <row r="11" spans="1:8" ht="15.75">
      <c r="A11" s="92" t="str">
        <f t="shared" si="0"/>
        <v>ТОПЛИВО АД</v>
      </c>
      <c r="B11" s="92" t="str">
        <f t="shared" si="1"/>
        <v>831924394</v>
      </c>
      <c r="C11" s="359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28410</v>
      </c>
    </row>
    <row r="12" spans="1:8" ht="15.75">
      <c r="A12" s="92" t="str">
        <f t="shared" si="0"/>
        <v>ТОПЛИВО АД</v>
      </c>
      <c r="B12" s="92" t="str">
        <f t="shared" si="1"/>
        <v>831924394</v>
      </c>
      <c r="C12" s="359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26006</v>
      </c>
    </row>
    <row r="13" spans="1:8" ht="15.75">
      <c r="A13" s="92" t="str">
        <f t="shared" si="0"/>
        <v>ТОПЛИВО АД</v>
      </c>
      <c r="B13" s="92" t="str">
        <f t="shared" si="1"/>
        <v>831924394</v>
      </c>
      <c r="C13" s="359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ТОПЛИВО АД</v>
      </c>
      <c r="B14" s="92" t="str">
        <f t="shared" si="1"/>
        <v>831924394</v>
      </c>
      <c r="C14" s="359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3567</v>
      </c>
    </row>
    <row r="15" spans="1:8" ht="15.75">
      <c r="A15" s="92" t="str">
        <f t="shared" si="0"/>
        <v>ТОПЛИВО АД</v>
      </c>
      <c r="B15" s="92" t="str">
        <f t="shared" si="1"/>
        <v>831924394</v>
      </c>
      <c r="C15" s="359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24</v>
      </c>
    </row>
    <row r="16" spans="1:8" ht="15.75">
      <c r="A16" s="92" t="str">
        <f t="shared" si="0"/>
        <v>ТОПЛИВО АД</v>
      </c>
      <c r="B16" s="92" t="str">
        <f t="shared" si="1"/>
        <v>831924394</v>
      </c>
      <c r="C16" s="359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ТОПЛИВО АД</v>
      </c>
      <c r="B17" s="92" t="str">
        <f t="shared" si="1"/>
        <v>831924394</v>
      </c>
      <c r="C17" s="359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190</v>
      </c>
    </row>
    <row r="18" spans="1:8" ht="15.75">
      <c r="A18" s="92" t="str">
        <f t="shared" si="0"/>
        <v>ТОПЛИВО АД</v>
      </c>
      <c r="B18" s="92" t="str">
        <f t="shared" si="1"/>
        <v>831924394</v>
      </c>
      <c r="C18" s="359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3781</v>
      </c>
    </row>
    <row r="19" spans="1:8" ht="15.75">
      <c r="A19" s="92" t="str">
        <f t="shared" si="0"/>
        <v>ТОПЛИВО АД</v>
      </c>
      <c r="B19" s="92" t="str">
        <f t="shared" si="1"/>
        <v>831924394</v>
      </c>
      <c r="C19" s="359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ТОПЛИВО АД</v>
      </c>
      <c r="B20" s="92" t="str">
        <f t="shared" si="1"/>
        <v>831924394</v>
      </c>
      <c r="C20" s="359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ТОПЛИВО АД</v>
      </c>
      <c r="B21" s="92" t="str">
        <f t="shared" si="1"/>
        <v>831924394</v>
      </c>
      <c r="C21" s="359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ТОПЛИВО АД</v>
      </c>
      <c r="B22" s="92" t="str">
        <f t="shared" si="1"/>
        <v>831924394</v>
      </c>
      <c r="C22" s="359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2510</v>
      </c>
    </row>
    <row r="23" spans="1:8" ht="15.75">
      <c r="A23" s="92" t="str">
        <f t="shared" si="0"/>
        <v>ТОПЛИВО АД</v>
      </c>
      <c r="B23" s="92" t="str">
        <f t="shared" si="1"/>
        <v>831924394</v>
      </c>
      <c r="C23" s="359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ТОПЛИВО АД</v>
      </c>
      <c r="B24" s="92" t="str">
        <f t="shared" si="1"/>
        <v>831924394</v>
      </c>
      <c r="C24" s="359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ТОПЛИВО АД</v>
      </c>
      <c r="B25" s="92" t="str">
        <f t="shared" si="1"/>
        <v>831924394</v>
      </c>
      <c r="C25" s="359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2510</v>
      </c>
    </row>
    <row r="26" spans="1:8" ht="15.75">
      <c r="A26" s="92" t="str">
        <f t="shared" si="0"/>
        <v>ТОПЛИВО АД</v>
      </c>
      <c r="B26" s="92" t="str">
        <f t="shared" si="1"/>
        <v>831924394</v>
      </c>
      <c r="C26" s="359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ТОПЛИВО АД</v>
      </c>
      <c r="B27" s="92" t="str">
        <f t="shared" si="1"/>
        <v>831924394</v>
      </c>
      <c r="C27" s="359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ТОПЛИВО АД</v>
      </c>
      <c r="B28" s="92" t="str">
        <f t="shared" si="1"/>
        <v>831924394</v>
      </c>
      <c r="C28" s="359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ТОПЛИВО АД</v>
      </c>
      <c r="B29" s="92" t="str">
        <f t="shared" si="1"/>
        <v>831924394</v>
      </c>
      <c r="C29" s="359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ТОПЛИВО АД</v>
      </c>
      <c r="B30" s="92" t="str">
        <f t="shared" si="1"/>
        <v>831924394</v>
      </c>
      <c r="C30" s="359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ТОПЛИВО АД</v>
      </c>
      <c r="B31" s="92" t="str">
        <f t="shared" si="1"/>
        <v>831924394</v>
      </c>
      <c r="C31" s="359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ТОПЛИВО АД</v>
      </c>
      <c r="B32" s="92" t="str">
        <f t="shared" si="1"/>
        <v>831924394</v>
      </c>
      <c r="C32" s="359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ТОПЛИВО АД</v>
      </c>
      <c r="B33" s="92" t="str">
        <f t="shared" si="1"/>
        <v>831924394</v>
      </c>
      <c r="C33" s="359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2510</v>
      </c>
    </row>
    <row r="34" spans="1:8" ht="15.75">
      <c r="A34" s="92" t="str">
        <f t="shared" si="0"/>
        <v>ТОПЛИВО АД</v>
      </c>
      <c r="B34" s="92" t="str">
        <f t="shared" si="1"/>
        <v>831924394</v>
      </c>
      <c r="C34" s="359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ТОПЛИВО АД</v>
      </c>
      <c r="B35" s="92" t="str">
        <f aca="true" t="shared" si="4" ref="B35:B66">pdeBulstat</f>
        <v>831924394</v>
      </c>
      <c r="C35" s="359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ТОПЛИВО АД</v>
      </c>
      <c r="B36" s="92" t="str">
        <f t="shared" si="4"/>
        <v>831924394</v>
      </c>
      <c r="C36" s="359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ТОПЛИВО АД</v>
      </c>
      <c r="B37" s="92" t="str">
        <f t="shared" si="4"/>
        <v>831924394</v>
      </c>
      <c r="C37" s="359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ТОПЛИВО АД</v>
      </c>
      <c r="B38" s="92" t="str">
        <f t="shared" si="4"/>
        <v>831924394</v>
      </c>
      <c r="C38" s="359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ТОПЛИВО АД</v>
      </c>
      <c r="B39" s="92" t="str">
        <f t="shared" si="4"/>
        <v>831924394</v>
      </c>
      <c r="C39" s="359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ТОПЛИВО АД</v>
      </c>
      <c r="B40" s="92" t="str">
        <f t="shared" si="4"/>
        <v>831924394</v>
      </c>
      <c r="C40" s="359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ТОПЛИВО АД</v>
      </c>
      <c r="B41" s="92" t="str">
        <f t="shared" si="4"/>
        <v>831924394</v>
      </c>
      <c r="C41" s="359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60707</v>
      </c>
    </row>
    <row r="42" spans="1:8" ht="15.75">
      <c r="A42" s="92" t="str">
        <f t="shared" si="3"/>
        <v>ТОПЛИВО АД</v>
      </c>
      <c r="B42" s="92" t="str">
        <f t="shared" si="4"/>
        <v>831924394</v>
      </c>
      <c r="C42" s="359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</v>
      </c>
    </row>
    <row r="43" spans="1:8" ht="15.75">
      <c r="A43" s="92" t="str">
        <f t="shared" si="3"/>
        <v>ТОПЛИВО АД</v>
      </c>
      <c r="B43" s="92" t="str">
        <f t="shared" si="4"/>
        <v>831924394</v>
      </c>
      <c r="C43" s="359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ТОПЛИВО АД</v>
      </c>
      <c r="B44" s="92" t="str">
        <f t="shared" si="4"/>
        <v>831924394</v>
      </c>
      <c r="C44" s="359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43042</v>
      </c>
    </row>
    <row r="45" spans="1:8" ht="15.75">
      <c r="A45" s="92" t="str">
        <f t="shared" si="3"/>
        <v>ТОПЛИВО АД</v>
      </c>
      <c r="B45" s="92" t="str">
        <f t="shared" si="4"/>
        <v>831924394</v>
      </c>
      <c r="C45" s="359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ТОПЛИВО АД</v>
      </c>
      <c r="B46" s="92" t="str">
        <f t="shared" si="4"/>
        <v>831924394</v>
      </c>
      <c r="C46" s="359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ТОПЛИВО АД</v>
      </c>
      <c r="B47" s="92" t="str">
        <f t="shared" si="4"/>
        <v>831924394</v>
      </c>
      <c r="C47" s="359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ТОПЛИВО АД</v>
      </c>
      <c r="B48" s="92" t="str">
        <f t="shared" si="4"/>
        <v>831924394</v>
      </c>
      <c r="C48" s="359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43045</v>
      </c>
    </row>
    <row r="49" spans="1:8" ht="15.75">
      <c r="A49" s="92" t="str">
        <f t="shared" si="3"/>
        <v>ТОПЛИВО АД</v>
      </c>
      <c r="B49" s="92" t="str">
        <f t="shared" si="4"/>
        <v>831924394</v>
      </c>
      <c r="C49" s="359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1170</v>
      </c>
    </row>
    <row r="50" spans="1:8" ht="15.75">
      <c r="A50" s="92" t="str">
        <f t="shared" si="3"/>
        <v>ТОПЛИВО АД</v>
      </c>
      <c r="B50" s="92" t="str">
        <f t="shared" si="4"/>
        <v>831924394</v>
      </c>
      <c r="C50" s="359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7712</v>
      </c>
    </row>
    <row r="51" spans="1:8" ht="15.75">
      <c r="A51" s="92" t="str">
        <f t="shared" si="3"/>
        <v>ТОПЛИВО АД</v>
      </c>
      <c r="B51" s="92" t="str">
        <f t="shared" si="4"/>
        <v>831924394</v>
      </c>
      <c r="C51" s="359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224</v>
      </c>
    </row>
    <row r="52" spans="1:8" ht="15.75">
      <c r="A52" s="92" t="str">
        <f t="shared" si="3"/>
        <v>ТОПЛИВО АД</v>
      </c>
      <c r="B52" s="92" t="str">
        <f t="shared" si="4"/>
        <v>831924394</v>
      </c>
      <c r="C52" s="359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ТОПЛИВО АД</v>
      </c>
      <c r="B53" s="92" t="str">
        <f t="shared" si="4"/>
        <v>831924394</v>
      </c>
      <c r="C53" s="359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ТОПЛИВО АД</v>
      </c>
      <c r="B54" s="92" t="str">
        <f t="shared" si="4"/>
        <v>831924394</v>
      </c>
      <c r="C54" s="359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13</v>
      </c>
    </row>
    <row r="55" spans="1:8" ht="15.75">
      <c r="A55" s="92" t="str">
        <f t="shared" si="3"/>
        <v>ТОПЛИВО АД</v>
      </c>
      <c r="B55" s="92" t="str">
        <f t="shared" si="4"/>
        <v>831924394</v>
      </c>
      <c r="C55" s="359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ТОПЛИВО АД</v>
      </c>
      <c r="B56" s="92" t="str">
        <f t="shared" si="4"/>
        <v>831924394</v>
      </c>
      <c r="C56" s="359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583</v>
      </c>
    </row>
    <row r="57" spans="1:8" ht="15.75">
      <c r="A57" s="92" t="str">
        <f t="shared" si="3"/>
        <v>ТОПЛИВО АД</v>
      </c>
      <c r="B57" s="92" t="str">
        <f t="shared" si="4"/>
        <v>831924394</v>
      </c>
      <c r="C57" s="359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9702</v>
      </c>
    </row>
    <row r="58" spans="1:8" ht="15.75">
      <c r="A58" s="92" t="str">
        <f t="shared" si="3"/>
        <v>ТОПЛИВО АД</v>
      </c>
      <c r="B58" s="92" t="str">
        <f t="shared" si="4"/>
        <v>831924394</v>
      </c>
      <c r="C58" s="359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ТОПЛИВО АД</v>
      </c>
      <c r="B59" s="92" t="str">
        <f t="shared" si="4"/>
        <v>831924394</v>
      </c>
      <c r="C59" s="359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ТОПЛИВО АД</v>
      </c>
      <c r="B60" s="92" t="str">
        <f t="shared" si="4"/>
        <v>831924394</v>
      </c>
      <c r="C60" s="359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ТОПЛИВО АД</v>
      </c>
      <c r="B61" s="92" t="str">
        <f t="shared" si="4"/>
        <v>831924394</v>
      </c>
      <c r="C61" s="359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ТОПЛИВО АД</v>
      </c>
      <c r="B62" s="92" t="str">
        <f t="shared" si="4"/>
        <v>831924394</v>
      </c>
      <c r="C62" s="359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ТОПЛИВО АД</v>
      </c>
      <c r="B63" s="92" t="str">
        <f t="shared" si="4"/>
        <v>831924394</v>
      </c>
      <c r="C63" s="359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ТОПЛИВО АД</v>
      </c>
      <c r="B64" s="92" t="str">
        <f t="shared" si="4"/>
        <v>831924394</v>
      </c>
      <c r="C64" s="359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ТОПЛИВО АД</v>
      </c>
      <c r="B65" s="92" t="str">
        <f t="shared" si="4"/>
        <v>831924394</v>
      </c>
      <c r="C65" s="359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650</v>
      </c>
    </row>
    <row r="66" spans="1:8" ht="15.75">
      <c r="A66" s="92" t="str">
        <f t="shared" si="3"/>
        <v>ТОПЛИВО АД</v>
      </c>
      <c r="B66" s="92" t="str">
        <f t="shared" si="4"/>
        <v>831924394</v>
      </c>
      <c r="C66" s="359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1258</v>
      </c>
    </row>
    <row r="67" spans="1:8" ht="15.75">
      <c r="A67" s="92" t="str">
        <f aca="true" t="shared" si="6" ref="A67:A98">pdeName</f>
        <v>ТОПЛИВО АД</v>
      </c>
      <c r="B67" s="92" t="str">
        <f aca="true" t="shared" si="7" ref="B67:B98">pdeBulstat</f>
        <v>831924394</v>
      </c>
      <c r="C67" s="359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ТОПЛИВО АД</v>
      </c>
      <c r="B68" s="92" t="str">
        <f t="shared" si="7"/>
        <v>831924394</v>
      </c>
      <c r="C68" s="359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ТОПЛИВО АД</v>
      </c>
      <c r="B69" s="92" t="str">
        <f t="shared" si="7"/>
        <v>831924394</v>
      </c>
      <c r="C69" s="359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1908</v>
      </c>
    </row>
    <row r="70" spans="1:8" ht="15.75">
      <c r="A70" s="92" t="str">
        <f t="shared" si="6"/>
        <v>ТОПЛИВО АД</v>
      </c>
      <c r="B70" s="92" t="str">
        <f t="shared" si="7"/>
        <v>831924394</v>
      </c>
      <c r="C70" s="359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180</v>
      </c>
    </row>
    <row r="71" spans="1:8" ht="15.75">
      <c r="A71" s="92" t="str">
        <f t="shared" si="6"/>
        <v>ТОПЛИВО АД</v>
      </c>
      <c r="B71" s="92" t="str">
        <f t="shared" si="7"/>
        <v>831924394</v>
      </c>
      <c r="C71" s="359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54835</v>
      </c>
    </row>
    <row r="72" spans="1:8" ht="15.75">
      <c r="A72" s="92" t="str">
        <f t="shared" si="6"/>
        <v>ТОПЛИВО АД</v>
      </c>
      <c r="B72" s="92" t="str">
        <f t="shared" si="7"/>
        <v>831924394</v>
      </c>
      <c r="C72" s="359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115542</v>
      </c>
    </row>
    <row r="73" spans="1:8" ht="15.75">
      <c r="A73" s="92" t="str">
        <f t="shared" si="6"/>
        <v>ТОПЛИВО АД</v>
      </c>
      <c r="B73" s="92" t="str">
        <f t="shared" si="7"/>
        <v>831924394</v>
      </c>
      <c r="C73" s="359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5417</v>
      </c>
    </row>
    <row r="74" spans="1:8" ht="15.75">
      <c r="A74" s="92" t="str">
        <f t="shared" si="6"/>
        <v>ТОПЛИВО АД</v>
      </c>
      <c r="B74" s="92" t="str">
        <f t="shared" si="7"/>
        <v>831924394</v>
      </c>
      <c r="C74" s="359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ТОПЛИВО АД</v>
      </c>
      <c r="B75" s="92" t="str">
        <f t="shared" si="7"/>
        <v>831924394</v>
      </c>
      <c r="C75" s="359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ТОПЛИВО АД</v>
      </c>
      <c r="B76" s="92" t="str">
        <f t="shared" si="7"/>
        <v>831924394</v>
      </c>
      <c r="C76" s="359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ТОПЛИВО АД</v>
      </c>
      <c r="B77" s="92" t="str">
        <f t="shared" si="7"/>
        <v>831924394</v>
      </c>
      <c r="C77" s="359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ТОПЛИВО АД</v>
      </c>
      <c r="B78" s="92" t="str">
        <f t="shared" si="7"/>
        <v>831924394</v>
      </c>
      <c r="C78" s="359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ТОПЛИВО АД</v>
      </c>
      <c r="B79" s="92" t="str">
        <f t="shared" si="7"/>
        <v>831924394</v>
      </c>
      <c r="C79" s="359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5417</v>
      </c>
    </row>
    <row r="80" spans="1:8" ht="15.75">
      <c r="A80" s="92" t="str">
        <f t="shared" si="6"/>
        <v>ТОПЛИВО АД</v>
      </c>
      <c r="B80" s="92" t="str">
        <f t="shared" si="7"/>
        <v>831924394</v>
      </c>
      <c r="C80" s="359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9539</v>
      </c>
    </row>
    <row r="81" spans="1:8" ht="15.75">
      <c r="A81" s="92" t="str">
        <f t="shared" si="6"/>
        <v>ТОПЛИВО АД</v>
      </c>
      <c r="B81" s="92" t="str">
        <f t="shared" si="7"/>
        <v>831924394</v>
      </c>
      <c r="C81" s="359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8033</v>
      </c>
    </row>
    <row r="82" spans="1:8" ht="15.75">
      <c r="A82" s="92" t="str">
        <f t="shared" si="6"/>
        <v>ТОПЛИВО АД</v>
      </c>
      <c r="B82" s="92" t="str">
        <f t="shared" si="7"/>
        <v>831924394</v>
      </c>
      <c r="C82" s="359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24749</v>
      </c>
    </row>
    <row r="83" spans="1:8" ht="15.75">
      <c r="A83" s="92" t="str">
        <f t="shared" si="6"/>
        <v>ТОПЛИВО АД</v>
      </c>
      <c r="B83" s="92" t="str">
        <f t="shared" si="7"/>
        <v>831924394</v>
      </c>
      <c r="C83" s="359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1373</v>
      </c>
    </row>
    <row r="84" spans="1:8" ht="15.75">
      <c r="A84" s="92" t="str">
        <f t="shared" si="6"/>
        <v>ТОПЛИВО АД</v>
      </c>
      <c r="B84" s="92" t="str">
        <f t="shared" si="7"/>
        <v>831924394</v>
      </c>
      <c r="C84" s="359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ТОПЛИВО АД</v>
      </c>
      <c r="B85" s="92" t="str">
        <f t="shared" si="7"/>
        <v>831924394</v>
      </c>
      <c r="C85" s="359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23376</v>
      </c>
    </row>
    <row r="86" spans="1:8" ht="15.75">
      <c r="A86" s="92" t="str">
        <f t="shared" si="6"/>
        <v>ТОПЛИВО АД</v>
      </c>
      <c r="B86" s="92" t="str">
        <f t="shared" si="7"/>
        <v>831924394</v>
      </c>
      <c r="C86" s="359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42321</v>
      </c>
    </row>
    <row r="87" spans="1:8" ht="15.75">
      <c r="A87" s="92" t="str">
        <f t="shared" si="6"/>
        <v>ТОПЛИВО АД</v>
      </c>
      <c r="B87" s="92" t="str">
        <f t="shared" si="7"/>
        <v>831924394</v>
      </c>
      <c r="C87" s="359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39711</v>
      </c>
    </row>
    <row r="88" spans="1:8" ht="15.75">
      <c r="A88" s="92" t="str">
        <f t="shared" si="6"/>
        <v>ТОПЛИВО АД</v>
      </c>
      <c r="B88" s="92" t="str">
        <f t="shared" si="7"/>
        <v>831924394</v>
      </c>
      <c r="C88" s="359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39711</v>
      </c>
    </row>
    <row r="89" spans="1:8" ht="15.75">
      <c r="A89" s="92" t="str">
        <f t="shared" si="6"/>
        <v>ТОПЛИВО АД</v>
      </c>
      <c r="B89" s="92" t="str">
        <f t="shared" si="7"/>
        <v>831924394</v>
      </c>
      <c r="C89" s="359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ТОПЛИВО АД</v>
      </c>
      <c r="B90" s="92" t="str">
        <f t="shared" si="7"/>
        <v>831924394</v>
      </c>
      <c r="C90" s="359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ТОПЛИВО АД</v>
      </c>
      <c r="B91" s="92" t="str">
        <f t="shared" si="7"/>
        <v>831924394</v>
      </c>
      <c r="C91" s="359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ТОПЛИВО АД</v>
      </c>
      <c r="B92" s="92" t="str">
        <f t="shared" si="7"/>
        <v>831924394</v>
      </c>
      <c r="C92" s="359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-5941</v>
      </c>
    </row>
    <row r="93" spans="1:8" ht="15.75">
      <c r="A93" s="92" t="str">
        <f t="shared" si="6"/>
        <v>ТОПЛИВО АД</v>
      </c>
      <c r="B93" s="92" t="str">
        <f t="shared" si="7"/>
        <v>831924394</v>
      </c>
      <c r="C93" s="359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33770</v>
      </c>
    </row>
    <row r="94" spans="1:8" ht="15.75">
      <c r="A94" s="92" t="str">
        <f t="shared" si="6"/>
        <v>ТОПЛИВО АД</v>
      </c>
      <c r="B94" s="92" t="str">
        <f t="shared" si="7"/>
        <v>831924394</v>
      </c>
      <c r="C94" s="359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81508</v>
      </c>
    </row>
    <row r="95" spans="1:8" ht="15.75">
      <c r="A95" s="92" t="str">
        <f t="shared" si="6"/>
        <v>ТОПЛИВО АД</v>
      </c>
      <c r="B95" s="92" t="str">
        <f t="shared" si="7"/>
        <v>831924394</v>
      </c>
      <c r="C95" s="359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ТОПЛИВО АД</v>
      </c>
      <c r="B96" s="92" t="str">
        <f t="shared" si="7"/>
        <v>831924394</v>
      </c>
      <c r="C96" s="359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8838</v>
      </c>
    </row>
    <row r="97" spans="1:8" ht="15.75">
      <c r="A97" s="92" t="str">
        <f t="shared" si="6"/>
        <v>ТОПЛИВО АД</v>
      </c>
      <c r="B97" s="92" t="str">
        <f t="shared" si="7"/>
        <v>831924394</v>
      </c>
      <c r="C97" s="359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ТОПЛИВО АД</v>
      </c>
      <c r="B98" s="92" t="str">
        <f t="shared" si="7"/>
        <v>831924394</v>
      </c>
      <c r="C98" s="359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ТОПЛИВО АД</v>
      </c>
      <c r="B99" s="92" t="str">
        <f aca="true" t="shared" si="10" ref="B99:B125">pdeBulstat</f>
        <v>831924394</v>
      </c>
      <c r="C99" s="359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ТОПЛИВО АД</v>
      </c>
      <c r="B100" s="92" t="str">
        <f t="shared" si="10"/>
        <v>831924394</v>
      </c>
      <c r="C100" s="359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ТОПЛИВО АД</v>
      </c>
      <c r="B101" s="92" t="str">
        <f t="shared" si="10"/>
        <v>831924394</v>
      </c>
      <c r="C101" s="359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2420</v>
      </c>
    </row>
    <row r="102" spans="1:8" ht="15.75">
      <c r="A102" s="92" t="str">
        <f t="shared" si="9"/>
        <v>ТОПЛИВО АД</v>
      </c>
      <c r="B102" s="92" t="str">
        <f t="shared" si="10"/>
        <v>831924394</v>
      </c>
      <c r="C102" s="359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11258</v>
      </c>
    </row>
    <row r="103" spans="1:8" ht="15.75">
      <c r="A103" s="92" t="str">
        <f t="shared" si="9"/>
        <v>ТОПЛИВО АД</v>
      </c>
      <c r="B103" s="92" t="str">
        <f t="shared" si="10"/>
        <v>831924394</v>
      </c>
      <c r="C103" s="359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ТОПЛИВО АД</v>
      </c>
      <c r="B104" s="92" t="str">
        <f t="shared" si="10"/>
        <v>831924394</v>
      </c>
      <c r="C104" s="359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ТОПЛИВО АД</v>
      </c>
      <c r="B105" s="92" t="str">
        <f t="shared" si="10"/>
        <v>831924394</v>
      </c>
      <c r="C105" s="359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173</v>
      </c>
    </row>
    <row r="106" spans="1:8" ht="15.75">
      <c r="A106" s="92" t="str">
        <f t="shared" si="9"/>
        <v>ТОПЛИВО АД</v>
      </c>
      <c r="B106" s="92" t="str">
        <f t="shared" si="10"/>
        <v>831924394</v>
      </c>
      <c r="C106" s="359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ТОПЛИВО АД</v>
      </c>
      <c r="B107" s="92" t="str">
        <f t="shared" si="10"/>
        <v>831924394</v>
      </c>
      <c r="C107" s="359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11431</v>
      </c>
    </row>
    <row r="108" spans="1:8" ht="15.75">
      <c r="A108" s="92" t="str">
        <f t="shared" si="9"/>
        <v>ТОПЛИВО АД</v>
      </c>
      <c r="B108" s="92" t="str">
        <f t="shared" si="10"/>
        <v>831924394</v>
      </c>
      <c r="C108" s="359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7116</v>
      </c>
    </row>
    <row r="109" spans="1:8" ht="15.75">
      <c r="A109" s="92" t="str">
        <f t="shared" si="9"/>
        <v>ТОПЛИВО АД</v>
      </c>
      <c r="B109" s="92" t="str">
        <f t="shared" si="10"/>
        <v>831924394</v>
      </c>
      <c r="C109" s="359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ТОПЛИВО АД</v>
      </c>
      <c r="B110" s="92" t="str">
        <f t="shared" si="10"/>
        <v>831924394</v>
      </c>
      <c r="C110" s="359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13755</v>
      </c>
    </row>
    <row r="111" spans="1:8" ht="15.75">
      <c r="A111" s="92" t="str">
        <f t="shared" si="9"/>
        <v>ТОПЛИВО АД</v>
      </c>
      <c r="B111" s="92" t="str">
        <f t="shared" si="10"/>
        <v>831924394</v>
      </c>
      <c r="C111" s="359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1206</v>
      </c>
    </row>
    <row r="112" spans="1:8" ht="15.75">
      <c r="A112" s="92" t="str">
        <f t="shared" si="9"/>
        <v>ТОПЛИВО АД</v>
      </c>
      <c r="B112" s="92" t="str">
        <f t="shared" si="10"/>
        <v>831924394</v>
      </c>
      <c r="C112" s="359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ТОПЛИВО АД</v>
      </c>
      <c r="B113" s="92" t="str">
        <f t="shared" si="10"/>
        <v>831924394</v>
      </c>
      <c r="C113" s="359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7466</v>
      </c>
    </row>
    <row r="114" spans="1:8" ht="15.75">
      <c r="A114" s="92" t="str">
        <f t="shared" si="9"/>
        <v>ТОПЛИВО АД</v>
      </c>
      <c r="B114" s="92" t="str">
        <f t="shared" si="10"/>
        <v>831924394</v>
      </c>
      <c r="C114" s="359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1960</v>
      </c>
    </row>
    <row r="115" spans="1:8" ht="15.75">
      <c r="A115" s="92" t="str">
        <f t="shared" si="9"/>
        <v>ТОПЛИВО АД</v>
      </c>
      <c r="B115" s="92" t="str">
        <f t="shared" si="10"/>
        <v>831924394</v>
      </c>
      <c r="C115" s="359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1100</v>
      </c>
    </row>
    <row r="116" spans="1:8" ht="15.75">
      <c r="A116" s="92" t="str">
        <f t="shared" si="9"/>
        <v>ТОПЛИВО АД</v>
      </c>
      <c r="B116" s="92" t="str">
        <f t="shared" si="10"/>
        <v>831924394</v>
      </c>
      <c r="C116" s="359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393</v>
      </c>
    </row>
    <row r="117" spans="1:8" ht="15.75">
      <c r="A117" s="92" t="str">
        <f t="shared" si="9"/>
        <v>ТОПЛИВО АД</v>
      </c>
      <c r="B117" s="92" t="str">
        <f t="shared" si="10"/>
        <v>831924394</v>
      </c>
      <c r="C117" s="359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1630</v>
      </c>
    </row>
    <row r="118" spans="1:8" ht="15.75">
      <c r="A118" s="92" t="str">
        <f t="shared" si="9"/>
        <v>ТОПЛИВО АД</v>
      </c>
      <c r="B118" s="92" t="str">
        <f t="shared" si="10"/>
        <v>831924394</v>
      </c>
      <c r="C118" s="359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271</v>
      </c>
    </row>
    <row r="119" spans="1:8" ht="15.75">
      <c r="A119" s="92" t="str">
        <f t="shared" si="9"/>
        <v>ТОПЛИВО АД</v>
      </c>
      <c r="B119" s="92" t="str">
        <f t="shared" si="10"/>
        <v>831924394</v>
      </c>
      <c r="C119" s="359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1418</v>
      </c>
    </row>
    <row r="120" spans="1:8" ht="15.75">
      <c r="A120" s="92" t="str">
        <f t="shared" si="9"/>
        <v>ТОПЛИВО АД</v>
      </c>
      <c r="B120" s="92" t="str">
        <f t="shared" si="10"/>
        <v>831924394</v>
      </c>
      <c r="C120" s="359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22560</v>
      </c>
    </row>
    <row r="121" spans="1:8" ht="15.75">
      <c r="A121" s="92" t="str">
        <f t="shared" si="9"/>
        <v>ТОПЛИВО АД</v>
      </c>
      <c r="B121" s="92" t="str">
        <f t="shared" si="10"/>
        <v>831924394</v>
      </c>
      <c r="C121" s="359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ТОПЛИВО АД</v>
      </c>
      <c r="B122" s="92" t="str">
        <f t="shared" si="10"/>
        <v>831924394</v>
      </c>
      <c r="C122" s="359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43</v>
      </c>
    </row>
    <row r="123" spans="1:8" ht="15.75">
      <c r="A123" s="92" t="str">
        <f t="shared" si="9"/>
        <v>ТОПЛИВО АД</v>
      </c>
      <c r="B123" s="92" t="str">
        <f t="shared" si="10"/>
        <v>831924394</v>
      </c>
      <c r="C123" s="359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ТОПЛИВО АД</v>
      </c>
      <c r="B124" s="92" t="str">
        <f t="shared" si="10"/>
        <v>831924394</v>
      </c>
      <c r="C124" s="359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22603</v>
      </c>
    </row>
    <row r="125" spans="1:8" ht="15.75">
      <c r="A125" s="92" t="str">
        <f t="shared" si="9"/>
        <v>ТОПЛИВО АД</v>
      </c>
      <c r="B125" s="92" t="str">
        <f t="shared" si="10"/>
        <v>831924394</v>
      </c>
      <c r="C125" s="359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115542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ТОПЛИВО АД</v>
      </c>
      <c r="B127" s="92" t="str">
        <f aca="true" t="shared" si="13" ref="B127:B158">pdeBulstat</f>
        <v>831924394</v>
      </c>
      <c r="C127" s="359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2576</v>
      </c>
    </row>
    <row r="128" spans="1:8" ht="15.75">
      <c r="A128" s="92" t="str">
        <f t="shared" si="12"/>
        <v>ТОПЛИВО АД</v>
      </c>
      <c r="B128" s="92" t="str">
        <f t="shared" si="13"/>
        <v>831924394</v>
      </c>
      <c r="C128" s="359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6626</v>
      </c>
    </row>
    <row r="129" spans="1:8" ht="15.75">
      <c r="A129" s="92" t="str">
        <f t="shared" si="12"/>
        <v>ТОПЛИВО АД</v>
      </c>
      <c r="B129" s="92" t="str">
        <f t="shared" si="13"/>
        <v>831924394</v>
      </c>
      <c r="C129" s="359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3109</v>
      </c>
    </row>
    <row r="130" spans="1:8" ht="15.75">
      <c r="A130" s="92" t="str">
        <f t="shared" si="12"/>
        <v>ТОПЛИВО АД</v>
      </c>
      <c r="B130" s="92" t="str">
        <f t="shared" si="13"/>
        <v>831924394</v>
      </c>
      <c r="C130" s="359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14850</v>
      </c>
    </row>
    <row r="131" spans="1:8" ht="15.75">
      <c r="A131" s="92" t="str">
        <f t="shared" si="12"/>
        <v>ТОПЛИВО АД</v>
      </c>
      <c r="B131" s="92" t="str">
        <f t="shared" si="13"/>
        <v>831924394</v>
      </c>
      <c r="C131" s="359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2680</v>
      </c>
    </row>
    <row r="132" spans="1:8" ht="15.75">
      <c r="A132" s="92" t="str">
        <f t="shared" si="12"/>
        <v>ТОПЛИВО АД</v>
      </c>
      <c r="B132" s="92" t="str">
        <f t="shared" si="13"/>
        <v>831924394</v>
      </c>
      <c r="C132" s="359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186036</v>
      </c>
    </row>
    <row r="133" spans="1:8" ht="15.75">
      <c r="A133" s="92" t="str">
        <f t="shared" si="12"/>
        <v>ТОПЛИВО АД</v>
      </c>
      <c r="B133" s="92" t="str">
        <f t="shared" si="13"/>
        <v>831924394</v>
      </c>
      <c r="C133" s="359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ТОПЛИВО АД</v>
      </c>
      <c r="B134" s="92" t="str">
        <f t="shared" si="13"/>
        <v>831924394</v>
      </c>
      <c r="C134" s="359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4303</v>
      </c>
    </row>
    <row r="135" spans="1:8" ht="15.75">
      <c r="A135" s="92" t="str">
        <f t="shared" si="12"/>
        <v>ТОПЛИВО АД</v>
      </c>
      <c r="B135" s="92" t="str">
        <f t="shared" si="13"/>
        <v>831924394</v>
      </c>
      <c r="C135" s="359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2888</v>
      </c>
    </row>
    <row r="136" spans="1:8" ht="15.75">
      <c r="A136" s="92" t="str">
        <f t="shared" si="12"/>
        <v>ТОПЛИВО АД</v>
      </c>
      <c r="B136" s="92" t="str">
        <f t="shared" si="13"/>
        <v>831924394</v>
      </c>
      <c r="C136" s="359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ТОПЛИВО АД</v>
      </c>
      <c r="B137" s="92" t="str">
        <f t="shared" si="13"/>
        <v>831924394</v>
      </c>
      <c r="C137" s="359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220180</v>
      </c>
    </row>
    <row r="138" spans="1:8" ht="15.75">
      <c r="A138" s="92" t="str">
        <f t="shared" si="12"/>
        <v>ТОПЛИВО АД</v>
      </c>
      <c r="B138" s="92" t="str">
        <f t="shared" si="13"/>
        <v>831924394</v>
      </c>
      <c r="C138" s="359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658</v>
      </c>
    </row>
    <row r="139" spans="1:8" ht="15.75">
      <c r="A139" s="92" t="str">
        <f t="shared" si="12"/>
        <v>ТОПЛИВО АД</v>
      </c>
      <c r="B139" s="92" t="str">
        <f t="shared" si="13"/>
        <v>831924394</v>
      </c>
      <c r="C139" s="359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ТОПЛИВО АД</v>
      </c>
      <c r="B140" s="92" t="str">
        <f t="shared" si="13"/>
        <v>831924394</v>
      </c>
      <c r="C140" s="359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ТОПЛИВО АД</v>
      </c>
      <c r="B141" s="92" t="str">
        <f t="shared" si="13"/>
        <v>831924394</v>
      </c>
      <c r="C141" s="359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539</v>
      </c>
    </row>
    <row r="142" spans="1:8" ht="15.75">
      <c r="A142" s="92" t="str">
        <f t="shared" si="12"/>
        <v>ТОПЛИВО АД</v>
      </c>
      <c r="B142" s="92" t="str">
        <f t="shared" si="13"/>
        <v>831924394</v>
      </c>
      <c r="C142" s="359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1197</v>
      </c>
    </row>
    <row r="143" spans="1:8" ht="15.75">
      <c r="A143" s="92" t="str">
        <f t="shared" si="12"/>
        <v>ТОПЛИВО АД</v>
      </c>
      <c r="B143" s="92" t="str">
        <f t="shared" si="13"/>
        <v>831924394</v>
      </c>
      <c r="C143" s="359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221377</v>
      </c>
    </row>
    <row r="144" spans="1:8" ht="15.75">
      <c r="A144" s="92" t="str">
        <f t="shared" si="12"/>
        <v>ТОПЛИВО АД</v>
      </c>
      <c r="B144" s="92" t="str">
        <f t="shared" si="13"/>
        <v>831924394</v>
      </c>
      <c r="C144" s="359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ТОПЛИВО АД</v>
      </c>
      <c r="B145" s="92" t="str">
        <f t="shared" si="13"/>
        <v>831924394</v>
      </c>
      <c r="C145" s="359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ТОПЛИВО АД</v>
      </c>
      <c r="B146" s="92" t="str">
        <f t="shared" si="13"/>
        <v>831924394</v>
      </c>
      <c r="C146" s="359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ТОПЛИВО АД</v>
      </c>
      <c r="B147" s="92" t="str">
        <f t="shared" si="13"/>
        <v>831924394</v>
      </c>
      <c r="C147" s="359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221377</v>
      </c>
    </row>
    <row r="148" spans="1:8" ht="15.75">
      <c r="A148" s="92" t="str">
        <f t="shared" si="12"/>
        <v>ТОПЛИВО АД</v>
      </c>
      <c r="B148" s="92" t="str">
        <f t="shared" si="13"/>
        <v>831924394</v>
      </c>
      <c r="C148" s="359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ТОПЛИВО АД</v>
      </c>
      <c r="B149" s="92" t="str">
        <f t="shared" si="13"/>
        <v>831924394</v>
      </c>
      <c r="C149" s="359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-690</v>
      </c>
    </row>
    <row r="150" spans="1:8" ht="15.75">
      <c r="A150" s="92" t="str">
        <f t="shared" si="12"/>
        <v>ТОПЛИВО АД</v>
      </c>
      <c r="B150" s="92" t="str">
        <f t="shared" si="13"/>
        <v>831924394</v>
      </c>
      <c r="C150" s="359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ТОПЛИВО АД</v>
      </c>
      <c r="B151" s="92" t="str">
        <f t="shared" si="13"/>
        <v>831924394</v>
      </c>
      <c r="C151" s="359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-690</v>
      </c>
    </row>
    <row r="152" spans="1:8" ht="15.75">
      <c r="A152" s="92" t="str">
        <f t="shared" si="12"/>
        <v>ТОПЛИВО АД</v>
      </c>
      <c r="B152" s="92" t="str">
        <f t="shared" si="13"/>
        <v>831924394</v>
      </c>
      <c r="C152" s="359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ТОПЛИВО АД</v>
      </c>
      <c r="B153" s="92" t="str">
        <f t="shared" si="13"/>
        <v>831924394</v>
      </c>
      <c r="C153" s="359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ТОПЛИВО АД</v>
      </c>
      <c r="B154" s="92" t="str">
        <f t="shared" si="13"/>
        <v>831924394</v>
      </c>
      <c r="C154" s="359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ТОПЛИВО АД</v>
      </c>
      <c r="B155" s="92" t="str">
        <f t="shared" si="13"/>
        <v>831924394</v>
      </c>
      <c r="C155" s="359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ТОПЛИВО АД</v>
      </c>
      <c r="B156" s="92" t="str">
        <f t="shared" si="13"/>
        <v>831924394</v>
      </c>
      <c r="C156" s="359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220687</v>
      </c>
    </row>
    <row r="157" spans="1:8" ht="15.75">
      <c r="A157" s="92" t="str">
        <f t="shared" si="12"/>
        <v>ТОПЛИВО АД</v>
      </c>
      <c r="B157" s="92" t="str">
        <f t="shared" si="13"/>
        <v>831924394</v>
      </c>
      <c r="C157" s="359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ТОПЛИВО АД</v>
      </c>
      <c r="B158" s="92" t="str">
        <f t="shared" si="13"/>
        <v>831924394</v>
      </c>
      <c r="C158" s="359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207165</v>
      </c>
    </row>
    <row r="159" spans="1:8" ht="15.75">
      <c r="A159" s="92" t="str">
        <f aca="true" t="shared" si="15" ref="A159:A179">pdeName</f>
        <v>ТОПЛИВО АД</v>
      </c>
      <c r="B159" s="92" t="str">
        <f aca="true" t="shared" si="16" ref="B159:B179">pdeBulstat</f>
        <v>831924394</v>
      </c>
      <c r="C159" s="359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3467</v>
      </c>
    </row>
    <row r="160" spans="1:8" ht="15.75">
      <c r="A160" s="92" t="str">
        <f t="shared" si="15"/>
        <v>ТОПЛИВО АД</v>
      </c>
      <c r="B160" s="92" t="str">
        <f t="shared" si="16"/>
        <v>831924394</v>
      </c>
      <c r="C160" s="359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4070</v>
      </c>
    </row>
    <row r="161" spans="1:8" ht="15.75">
      <c r="A161" s="92" t="str">
        <f t="shared" si="15"/>
        <v>ТОПЛИВО АД</v>
      </c>
      <c r="B161" s="92" t="str">
        <f t="shared" si="16"/>
        <v>831924394</v>
      </c>
      <c r="C161" s="359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214702</v>
      </c>
    </row>
    <row r="162" spans="1:8" ht="15.75">
      <c r="A162" s="92" t="str">
        <f t="shared" si="15"/>
        <v>ТОПЛИВО АД</v>
      </c>
      <c r="B162" s="92" t="str">
        <f t="shared" si="16"/>
        <v>831924394</v>
      </c>
      <c r="C162" s="359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31</v>
      </c>
    </row>
    <row r="163" spans="1:8" ht="15.75">
      <c r="A163" s="92" t="str">
        <f t="shared" si="15"/>
        <v>ТОПЛИВО АД</v>
      </c>
      <c r="B163" s="92" t="str">
        <f t="shared" si="16"/>
        <v>831924394</v>
      </c>
      <c r="C163" s="359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31</v>
      </c>
    </row>
    <row r="164" spans="1:8" ht="15.75">
      <c r="A164" s="92" t="str">
        <f t="shared" si="15"/>
        <v>ТОПЛИВО АД</v>
      </c>
      <c r="B164" s="92" t="str">
        <f t="shared" si="16"/>
        <v>831924394</v>
      </c>
      <c r="C164" s="359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ТОПЛИВО АД</v>
      </c>
      <c r="B165" s="92" t="str">
        <f t="shared" si="16"/>
        <v>831924394</v>
      </c>
      <c r="C165" s="359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ТОПЛИВО АД</v>
      </c>
      <c r="B166" s="92" t="str">
        <f t="shared" si="16"/>
        <v>831924394</v>
      </c>
      <c r="C166" s="359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ТОПЛИВО АД</v>
      </c>
      <c r="B167" s="92" t="str">
        <f t="shared" si="16"/>
        <v>831924394</v>
      </c>
      <c r="C167" s="359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13</v>
      </c>
    </row>
    <row r="168" spans="1:8" ht="15.75">
      <c r="A168" s="92" t="str">
        <f t="shared" si="15"/>
        <v>ТОПЛИВО АД</v>
      </c>
      <c r="B168" s="92" t="str">
        <f t="shared" si="16"/>
        <v>831924394</v>
      </c>
      <c r="C168" s="359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ТОПЛИВО АД</v>
      </c>
      <c r="B169" s="92" t="str">
        <f t="shared" si="16"/>
        <v>831924394</v>
      </c>
      <c r="C169" s="359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13</v>
      </c>
    </row>
    <row r="170" spans="1:8" ht="15.75">
      <c r="A170" s="92" t="str">
        <f t="shared" si="15"/>
        <v>ТОПЛИВО АД</v>
      </c>
      <c r="B170" s="92" t="str">
        <f t="shared" si="16"/>
        <v>831924394</v>
      </c>
      <c r="C170" s="359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214746</v>
      </c>
    </row>
    <row r="171" spans="1:8" ht="15.75">
      <c r="A171" s="92" t="str">
        <f t="shared" si="15"/>
        <v>ТОПЛИВО АД</v>
      </c>
      <c r="B171" s="92" t="str">
        <f t="shared" si="16"/>
        <v>831924394</v>
      </c>
      <c r="C171" s="359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6631</v>
      </c>
    </row>
    <row r="172" spans="1:8" ht="15.75">
      <c r="A172" s="92" t="str">
        <f t="shared" si="15"/>
        <v>ТОПЛИВО АД</v>
      </c>
      <c r="B172" s="92" t="str">
        <f t="shared" si="16"/>
        <v>831924394</v>
      </c>
      <c r="C172" s="359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ТОПЛИВО АД</v>
      </c>
      <c r="B173" s="92" t="str">
        <f t="shared" si="16"/>
        <v>831924394</v>
      </c>
      <c r="C173" s="359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ТОПЛИВО АД</v>
      </c>
      <c r="B174" s="92" t="str">
        <f t="shared" si="16"/>
        <v>831924394</v>
      </c>
      <c r="C174" s="359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214746</v>
      </c>
    </row>
    <row r="175" spans="1:8" ht="15.75">
      <c r="A175" s="92" t="str">
        <f t="shared" si="15"/>
        <v>ТОПЛИВО АД</v>
      </c>
      <c r="B175" s="92" t="str">
        <f t="shared" si="16"/>
        <v>831924394</v>
      </c>
      <c r="C175" s="359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6631</v>
      </c>
    </row>
    <row r="176" spans="1:8" ht="15.75">
      <c r="A176" s="92" t="str">
        <f t="shared" si="15"/>
        <v>ТОПЛИВО АД</v>
      </c>
      <c r="B176" s="92" t="str">
        <f t="shared" si="16"/>
        <v>831924394</v>
      </c>
      <c r="C176" s="359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5941</v>
      </c>
    </row>
    <row r="177" spans="1:8" ht="15.75">
      <c r="A177" s="92" t="str">
        <f t="shared" si="15"/>
        <v>ТОПЛИВО АД</v>
      </c>
      <c r="B177" s="92" t="str">
        <f t="shared" si="16"/>
        <v>831924394</v>
      </c>
      <c r="C177" s="359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ТОПЛИВО АД</v>
      </c>
      <c r="B178" s="92" t="str">
        <f t="shared" si="16"/>
        <v>831924394</v>
      </c>
      <c r="C178" s="359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5941</v>
      </c>
    </row>
    <row r="179" spans="1:8" ht="15.75">
      <c r="A179" s="92" t="str">
        <f t="shared" si="15"/>
        <v>ТОПЛИВО АД</v>
      </c>
      <c r="B179" s="92" t="str">
        <f t="shared" si="16"/>
        <v>831924394</v>
      </c>
      <c r="C179" s="359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220687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ТОПЛИВО АД</v>
      </c>
      <c r="B181" s="92" t="str">
        <f aca="true" t="shared" si="19" ref="B181:B216">pdeBulstat</f>
        <v>831924394</v>
      </c>
      <c r="C181" s="359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250737</v>
      </c>
    </row>
    <row r="182" spans="1:8" ht="15.75">
      <c r="A182" s="92" t="str">
        <f t="shared" si="18"/>
        <v>ТОПЛИВО АД</v>
      </c>
      <c r="B182" s="92" t="str">
        <f t="shared" si="19"/>
        <v>831924394</v>
      </c>
      <c r="C182" s="359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-211600</v>
      </c>
    </row>
    <row r="183" spans="1:8" ht="15.75">
      <c r="A183" s="92" t="str">
        <f t="shared" si="18"/>
        <v>ТОПЛИВО АД</v>
      </c>
      <c r="B183" s="92" t="str">
        <f t="shared" si="19"/>
        <v>831924394</v>
      </c>
      <c r="C183" s="359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ТОПЛИВО АД</v>
      </c>
      <c r="B184" s="92" t="str">
        <f t="shared" si="19"/>
        <v>831924394</v>
      </c>
      <c r="C184" s="359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-17135</v>
      </c>
    </row>
    <row r="185" spans="1:8" ht="15.75">
      <c r="A185" s="92" t="str">
        <f t="shared" si="18"/>
        <v>ТОПЛИВО АД</v>
      </c>
      <c r="B185" s="92" t="str">
        <f t="shared" si="19"/>
        <v>831924394</v>
      </c>
      <c r="C185" s="359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-4822</v>
      </c>
    </row>
    <row r="186" spans="1:8" ht="15.75">
      <c r="A186" s="92" t="str">
        <f t="shared" si="18"/>
        <v>ТОПЛИВО АД</v>
      </c>
      <c r="B186" s="92" t="str">
        <f t="shared" si="19"/>
        <v>831924394</v>
      </c>
      <c r="C186" s="359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ТОПЛИВО АД</v>
      </c>
      <c r="B187" s="92" t="str">
        <f t="shared" si="19"/>
        <v>831924394</v>
      </c>
      <c r="C187" s="359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ТОПЛИВО АД</v>
      </c>
      <c r="B188" s="92" t="str">
        <f t="shared" si="19"/>
        <v>831924394</v>
      </c>
      <c r="C188" s="359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-548</v>
      </c>
    </row>
    <row r="189" spans="1:8" ht="15.75">
      <c r="A189" s="92" t="str">
        <f t="shared" si="18"/>
        <v>ТОПЛИВО АД</v>
      </c>
      <c r="B189" s="92" t="str">
        <f t="shared" si="19"/>
        <v>831924394</v>
      </c>
      <c r="C189" s="359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166</v>
      </c>
    </row>
    <row r="190" spans="1:8" ht="15.75">
      <c r="A190" s="92" t="str">
        <f t="shared" si="18"/>
        <v>ТОПЛИВО АД</v>
      </c>
      <c r="B190" s="92" t="str">
        <f t="shared" si="19"/>
        <v>831924394</v>
      </c>
      <c r="C190" s="359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ТОПЛИВО АД</v>
      </c>
      <c r="B191" s="92" t="str">
        <f t="shared" si="19"/>
        <v>831924394</v>
      </c>
      <c r="C191" s="359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16798</v>
      </c>
    </row>
    <row r="192" spans="1:8" ht="15.75">
      <c r="A192" s="92" t="str">
        <f t="shared" si="18"/>
        <v>ТОПЛИВО АД</v>
      </c>
      <c r="B192" s="92" t="str">
        <f t="shared" si="19"/>
        <v>831924394</v>
      </c>
      <c r="C192" s="359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-4293</v>
      </c>
    </row>
    <row r="193" spans="1:8" ht="15.75">
      <c r="A193" s="92" t="str">
        <f t="shared" si="18"/>
        <v>ТОПЛИВО АД</v>
      </c>
      <c r="B193" s="92" t="str">
        <f t="shared" si="19"/>
        <v>831924394</v>
      </c>
      <c r="C193" s="359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6819</v>
      </c>
    </row>
    <row r="194" spans="1:8" ht="15.75">
      <c r="A194" s="92" t="str">
        <f t="shared" si="18"/>
        <v>ТОПЛИВО АД</v>
      </c>
      <c r="B194" s="92" t="str">
        <f t="shared" si="19"/>
        <v>831924394</v>
      </c>
      <c r="C194" s="359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ТОПЛИВО АД</v>
      </c>
      <c r="B195" s="92" t="str">
        <f t="shared" si="19"/>
        <v>831924394</v>
      </c>
      <c r="C195" s="359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ТОПЛИВО АД</v>
      </c>
      <c r="B196" s="92" t="str">
        <f t="shared" si="19"/>
        <v>831924394</v>
      </c>
      <c r="C196" s="359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ТОПЛИВО АД</v>
      </c>
      <c r="B197" s="92" t="str">
        <f t="shared" si="19"/>
        <v>831924394</v>
      </c>
      <c r="C197" s="359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ТОПЛИВО АД</v>
      </c>
      <c r="B198" s="92" t="str">
        <f t="shared" si="19"/>
        <v>831924394</v>
      </c>
      <c r="C198" s="359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ТОПЛИВО АД</v>
      </c>
      <c r="B199" s="92" t="str">
        <f t="shared" si="19"/>
        <v>831924394</v>
      </c>
      <c r="C199" s="359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ТОПЛИВО АД</v>
      </c>
      <c r="B200" s="92" t="str">
        <f t="shared" si="19"/>
        <v>831924394</v>
      </c>
      <c r="C200" s="359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ТОПЛИВО АД</v>
      </c>
      <c r="B201" s="92" t="str">
        <f t="shared" si="19"/>
        <v>831924394</v>
      </c>
      <c r="C201" s="359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ТОПЛИВО АД</v>
      </c>
      <c r="B202" s="92" t="str">
        <f t="shared" si="19"/>
        <v>831924394</v>
      </c>
      <c r="C202" s="359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2526</v>
      </c>
    </row>
    <row r="203" spans="1:8" ht="15.75">
      <c r="A203" s="92" t="str">
        <f t="shared" si="18"/>
        <v>ТОПЛИВО АД</v>
      </c>
      <c r="B203" s="92" t="str">
        <f t="shared" si="19"/>
        <v>831924394</v>
      </c>
      <c r="C203" s="359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ТОПЛИВО АД</v>
      </c>
      <c r="B204" s="92" t="str">
        <f t="shared" si="19"/>
        <v>831924394</v>
      </c>
      <c r="C204" s="359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ТОПЛИВО АД</v>
      </c>
      <c r="B205" s="92" t="str">
        <f t="shared" si="19"/>
        <v>831924394</v>
      </c>
      <c r="C205" s="359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100617</v>
      </c>
    </row>
    <row r="206" spans="1:8" ht="15.75">
      <c r="A206" s="92" t="str">
        <f t="shared" si="18"/>
        <v>ТОПЛИВО АД</v>
      </c>
      <c r="B206" s="92" t="str">
        <f t="shared" si="19"/>
        <v>831924394</v>
      </c>
      <c r="C206" s="359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-120954</v>
      </c>
    </row>
    <row r="207" spans="1:8" ht="15.75">
      <c r="A207" s="92" t="str">
        <f t="shared" si="18"/>
        <v>ТОПЛИВО АД</v>
      </c>
      <c r="B207" s="92" t="str">
        <f t="shared" si="19"/>
        <v>831924394</v>
      </c>
      <c r="C207" s="359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-1131</v>
      </c>
    </row>
    <row r="208" spans="1:8" ht="15.75">
      <c r="A208" s="92" t="str">
        <f t="shared" si="18"/>
        <v>ТОПЛИВО АД</v>
      </c>
      <c r="B208" s="92" t="str">
        <f t="shared" si="19"/>
        <v>831924394</v>
      </c>
      <c r="C208" s="359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-568</v>
      </c>
    </row>
    <row r="209" spans="1:8" ht="15.75">
      <c r="A209" s="92" t="str">
        <f t="shared" si="18"/>
        <v>ТОПЛИВО АД</v>
      </c>
      <c r="B209" s="92" t="str">
        <f t="shared" si="19"/>
        <v>831924394</v>
      </c>
      <c r="C209" s="359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ТОПЛИВО АД</v>
      </c>
      <c r="B210" s="92" t="str">
        <f t="shared" si="19"/>
        <v>831924394</v>
      </c>
      <c r="C210" s="359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ТОПЛИВО АД</v>
      </c>
      <c r="B211" s="92" t="str">
        <f t="shared" si="19"/>
        <v>831924394</v>
      </c>
      <c r="C211" s="359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-22036</v>
      </c>
    </row>
    <row r="212" spans="1:8" ht="15.75">
      <c r="A212" s="92" t="str">
        <f t="shared" si="18"/>
        <v>ТОПЛИВО АД</v>
      </c>
      <c r="B212" s="92" t="str">
        <f t="shared" si="19"/>
        <v>831924394</v>
      </c>
      <c r="C212" s="359">
        <f t="shared" si="20"/>
        <v>45291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-2712</v>
      </c>
    </row>
    <row r="213" spans="1:8" ht="15.75">
      <c r="A213" s="92" t="str">
        <f t="shared" si="18"/>
        <v>ТОПЛИВО АД</v>
      </c>
      <c r="B213" s="92" t="str">
        <f t="shared" si="19"/>
        <v>831924394</v>
      </c>
      <c r="C213" s="359">
        <f t="shared" si="20"/>
        <v>45291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4620</v>
      </c>
    </row>
    <row r="214" spans="1:8" ht="15.75">
      <c r="A214" s="92" t="str">
        <f t="shared" si="18"/>
        <v>ТОПЛИВО АД</v>
      </c>
      <c r="B214" s="92" t="str">
        <f t="shared" si="19"/>
        <v>831924394</v>
      </c>
      <c r="C214" s="359">
        <f t="shared" si="20"/>
        <v>45291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1908</v>
      </c>
    </row>
    <row r="215" spans="1:8" ht="15.75">
      <c r="A215" s="92" t="str">
        <f t="shared" si="18"/>
        <v>ТОПЛИВО АД</v>
      </c>
      <c r="B215" s="92" t="str">
        <f t="shared" si="19"/>
        <v>831924394</v>
      </c>
      <c r="C215" s="359">
        <f t="shared" si="20"/>
        <v>45291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650</v>
      </c>
    </row>
    <row r="216" spans="1:8" ht="15.75">
      <c r="A216" s="92" t="str">
        <f t="shared" si="18"/>
        <v>ТОПЛИВО АД</v>
      </c>
      <c r="B216" s="92" t="str">
        <f t="shared" si="19"/>
        <v>831924394</v>
      </c>
      <c r="C216" s="359">
        <f t="shared" si="20"/>
        <v>45291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1258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ТОПЛИВО АД</v>
      </c>
      <c r="B218" s="92" t="str">
        <f aca="true" t="shared" si="22" ref="B218:B281">pdeBulstat</f>
        <v>831924394</v>
      </c>
      <c r="C218" s="359">
        <f aca="true" t="shared" si="23" ref="C218:C281">endDate</f>
        <v>45291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5417</v>
      </c>
    </row>
    <row r="219" spans="1:8" ht="15.75">
      <c r="A219" s="92" t="str">
        <f t="shared" si="21"/>
        <v>ТОПЛИВО АД</v>
      </c>
      <c r="B219" s="92" t="str">
        <f t="shared" si="22"/>
        <v>831924394</v>
      </c>
      <c r="C219" s="359">
        <f t="shared" si="23"/>
        <v>45291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ТОПЛИВО АД</v>
      </c>
      <c r="B220" s="92" t="str">
        <f t="shared" si="22"/>
        <v>831924394</v>
      </c>
      <c r="C220" s="359">
        <f t="shared" si="23"/>
        <v>45291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ТОПЛИВО АД</v>
      </c>
      <c r="B221" s="92" t="str">
        <f t="shared" si="22"/>
        <v>831924394</v>
      </c>
      <c r="C221" s="359">
        <f t="shared" si="23"/>
        <v>45291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ТОПЛИВО АД</v>
      </c>
      <c r="B222" s="92" t="str">
        <f t="shared" si="22"/>
        <v>831924394</v>
      </c>
      <c r="C222" s="359">
        <f t="shared" si="23"/>
        <v>45291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5417</v>
      </c>
    </row>
    <row r="223" spans="1:8" ht="15.75">
      <c r="A223" s="92" t="str">
        <f t="shared" si="21"/>
        <v>ТОПЛИВО АД</v>
      </c>
      <c r="B223" s="92" t="str">
        <f t="shared" si="22"/>
        <v>831924394</v>
      </c>
      <c r="C223" s="359">
        <f t="shared" si="23"/>
        <v>45291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ТОПЛИВО АД</v>
      </c>
      <c r="B224" s="92" t="str">
        <f t="shared" si="22"/>
        <v>831924394</v>
      </c>
      <c r="C224" s="359">
        <f t="shared" si="23"/>
        <v>45291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ТОПЛИВО АД</v>
      </c>
      <c r="B225" s="92" t="str">
        <f t="shared" si="22"/>
        <v>831924394</v>
      </c>
      <c r="C225" s="359">
        <f t="shared" si="23"/>
        <v>45291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ТОПЛИВО АД</v>
      </c>
      <c r="B226" s="92" t="str">
        <f t="shared" si="22"/>
        <v>831924394</v>
      </c>
      <c r="C226" s="359">
        <f t="shared" si="23"/>
        <v>45291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ТОПЛИВО АД</v>
      </c>
      <c r="B227" s="92" t="str">
        <f t="shared" si="22"/>
        <v>831924394</v>
      </c>
      <c r="C227" s="359">
        <f t="shared" si="23"/>
        <v>45291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ТОПЛИВО АД</v>
      </c>
      <c r="B228" s="92" t="str">
        <f t="shared" si="22"/>
        <v>831924394</v>
      </c>
      <c r="C228" s="359">
        <f t="shared" si="23"/>
        <v>45291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ТОПЛИВО АД</v>
      </c>
      <c r="B229" s="92" t="str">
        <f t="shared" si="22"/>
        <v>831924394</v>
      </c>
      <c r="C229" s="359">
        <f t="shared" si="23"/>
        <v>45291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ТОПЛИВО АД</v>
      </c>
      <c r="B230" s="92" t="str">
        <f t="shared" si="22"/>
        <v>831924394</v>
      </c>
      <c r="C230" s="359">
        <f t="shared" si="23"/>
        <v>45291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ТОПЛИВО АД</v>
      </c>
      <c r="B231" s="92" t="str">
        <f t="shared" si="22"/>
        <v>831924394</v>
      </c>
      <c r="C231" s="359">
        <f t="shared" si="23"/>
        <v>45291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ТОПЛИВО АД</v>
      </c>
      <c r="B232" s="92" t="str">
        <f t="shared" si="22"/>
        <v>831924394</v>
      </c>
      <c r="C232" s="359">
        <f t="shared" si="23"/>
        <v>45291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ТОПЛИВО АД</v>
      </c>
      <c r="B233" s="92" t="str">
        <f t="shared" si="22"/>
        <v>831924394</v>
      </c>
      <c r="C233" s="359">
        <f t="shared" si="23"/>
        <v>45291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ТОПЛИВО АД</v>
      </c>
      <c r="B234" s="92" t="str">
        <f t="shared" si="22"/>
        <v>831924394</v>
      </c>
      <c r="C234" s="359">
        <f t="shared" si="23"/>
        <v>45291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ТОПЛИВО АД</v>
      </c>
      <c r="B235" s="92" t="str">
        <f t="shared" si="22"/>
        <v>831924394</v>
      </c>
      <c r="C235" s="359">
        <f t="shared" si="23"/>
        <v>45291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ТОПЛИВО АД</v>
      </c>
      <c r="B236" s="92" t="str">
        <f t="shared" si="22"/>
        <v>831924394</v>
      </c>
      <c r="C236" s="359">
        <f t="shared" si="23"/>
        <v>45291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5417</v>
      </c>
    </row>
    <row r="237" spans="1:8" ht="15.75">
      <c r="A237" s="92" t="str">
        <f t="shared" si="21"/>
        <v>ТОПЛИВО АД</v>
      </c>
      <c r="B237" s="92" t="str">
        <f t="shared" si="22"/>
        <v>831924394</v>
      </c>
      <c r="C237" s="359">
        <f t="shared" si="23"/>
        <v>45291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ТОПЛИВО АД</v>
      </c>
      <c r="B238" s="92" t="str">
        <f t="shared" si="22"/>
        <v>831924394</v>
      </c>
      <c r="C238" s="359">
        <f t="shared" si="23"/>
        <v>45291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ТОПЛИВО АД</v>
      </c>
      <c r="B239" s="92" t="str">
        <f t="shared" si="22"/>
        <v>831924394</v>
      </c>
      <c r="C239" s="359">
        <f t="shared" si="23"/>
        <v>45291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5417</v>
      </c>
    </row>
    <row r="240" spans="1:8" ht="15.75">
      <c r="A240" s="92" t="str">
        <f t="shared" si="21"/>
        <v>ТОПЛИВО АД</v>
      </c>
      <c r="B240" s="92" t="str">
        <f t="shared" si="22"/>
        <v>831924394</v>
      </c>
      <c r="C240" s="359">
        <f t="shared" si="23"/>
        <v>45291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9539</v>
      </c>
    </row>
    <row r="241" spans="1:8" ht="15.75">
      <c r="A241" s="92" t="str">
        <f t="shared" si="21"/>
        <v>ТОПЛИВО АД</v>
      </c>
      <c r="B241" s="92" t="str">
        <f t="shared" si="22"/>
        <v>831924394</v>
      </c>
      <c r="C241" s="359">
        <f t="shared" si="23"/>
        <v>45291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ТОПЛИВО АД</v>
      </c>
      <c r="B242" s="92" t="str">
        <f t="shared" si="22"/>
        <v>831924394</v>
      </c>
      <c r="C242" s="359">
        <f t="shared" si="23"/>
        <v>45291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ТОПЛИВО АД</v>
      </c>
      <c r="B243" s="92" t="str">
        <f t="shared" si="22"/>
        <v>831924394</v>
      </c>
      <c r="C243" s="359">
        <f t="shared" si="23"/>
        <v>45291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ТОПЛИВО АД</v>
      </c>
      <c r="B244" s="92" t="str">
        <f t="shared" si="22"/>
        <v>831924394</v>
      </c>
      <c r="C244" s="359">
        <f t="shared" si="23"/>
        <v>45291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9539</v>
      </c>
    </row>
    <row r="245" spans="1:8" ht="15.75">
      <c r="A245" s="92" t="str">
        <f t="shared" si="21"/>
        <v>ТОПЛИВО АД</v>
      </c>
      <c r="B245" s="92" t="str">
        <f t="shared" si="22"/>
        <v>831924394</v>
      </c>
      <c r="C245" s="359">
        <f t="shared" si="23"/>
        <v>45291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ТОПЛИВО АД</v>
      </c>
      <c r="B246" s="92" t="str">
        <f t="shared" si="22"/>
        <v>831924394</v>
      </c>
      <c r="C246" s="359">
        <f t="shared" si="23"/>
        <v>45291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ТОПЛИВО АД</v>
      </c>
      <c r="B247" s="92" t="str">
        <f t="shared" si="22"/>
        <v>831924394</v>
      </c>
      <c r="C247" s="359">
        <f t="shared" si="23"/>
        <v>45291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ТОПЛИВО АД</v>
      </c>
      <c r="B248" s="92" t="str">
        <f t="shared" si="22"/>
        <v>831924394</v>
      </c>
      <c r="C248" s="359">
        <f t="shared" si="23"/>
        <v>45291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ТОПЛИВО АД</v>
      </c>
      <c r="B249" s="92" t="str">
        <f t="shared" si="22"/>
        <v>831924394</v>
      </c>
      <c r="C249" s="359">
        <f t="shared" si="23"/>
        <v>45291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ТОПЛИВО АД</v>
      </c>
      <c r="B250" s="92" t="str">
        <f t="shared" si="22"/>
        <v>831924394</v>
      </c>
      <c r="C250" s="359">
        <f t="shared" si="23"/>
        <v>45291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ТОПЛИВО АД</v>
      </c>
      <c r="B251" s="92" t="str">
        <f t="shared" si="22"/>
        <v>831924394</v>
      </c>
      <c r="C251" s="359">
        <f t="shared" si="23"/>
        <v>45291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ТОПЛИВО АД</v>
      </c>
      <c r="B252" s="92" t="str">
        <f t="shared" si="22"/>
        <v>831924394</v>
      </c>
      <c r="C252" s="359">
        <f t="shared" si="23"/>
        <v>45291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ТОПЛИВО АД</v>
      </c>
      <c r="B253" s="92" t="str">
        <f t="shared" si="22"/>
        <v>831924394</v>
      </c>
      <c r="C253" s="359">
        <f t="shared" si="23"/>
        <v>45291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ТОПЛИВО АД</v>
      </c>
      <c r="B254" s="92" t="str">
        <f t="shared" si="22"/>
        <v>831924394</v>
      </c>
      <c r="C254" s="359">
        <f t="shared" si="23"/>
        <v>45291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ТОПЛИВО АД</v>
      </c>
      <c r="B255" s="92" t="str">
        <f t="shared" si="22"/>
        <v>831924394</v>
      </c>
      <c r="C255" s="359">
        <f t="shared" si="23"/>
        <v>45291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ТОПЛИВО АД</v>
      </c>
      <c r="B256" s="92" t="str">
        <f t="shared" si="22"/>
        <v>831924394</v>
      </c>
      <c r="C256" s="359">
        <f t="shared" si="23"/>
        <v>45291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ТОПЛИВО АД</v>
      </c>
      <c r="B257" s="92" t="str">
        <f t="shared" si="22"/>
        <v>831924394</v>
      </c>
      <c r="C257" s="359">
        <f t="shared" si="23"/>
        <v>45291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ТОПЛИВО АД</v>
      </c>
      <c r="B258" s="92" t="str">
        <f t="shared" si="22"/>
        <v>831924394</v>
      </c>
      <c r="C258" s="359">
        <f t="shared" si="23"/>
        <v>45291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9539</v>
      </c>
    </row>
    <row r="259" spans="1:8" ht="15.75">
      <c r="A259" s="92" t="str">
        <f t="shared" si="21"/>
        <v>ТОПЛИВО АД</v>
      </c>
      <c r="B259" s="92" t="str">
        <f t="shared" si="22"/>
        <v>831924394</v>
      </c>
      <c r="C259" s="359">
        <f t="shared" si="23"/>
        <v>45291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ТОПЛИВО АД</v>
      </c>
      <c r="B260" s="92" t="str">
        <f t="shared" si="22"/>
        <v>831924394</v>
      </c>
      <c r="C260" s="359">
        <f t="shared" si="23"/>
        <v>45291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ТОПЛИВО АД</v>
      </c>
      <c r="B261" s="92" t="str">
        <f t="shared" si="22"/>
        <v>831924394</v>
      </c>
      <c r="C261" s="359">
        <f t="shared" si="23"/>
        <v>45291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9539</v>
      </c>
    </row>
    <row r="262" spans="1:8" ht="15.75">
      <c r="A262" s="92" t="str">
        <f t="shared" si="21"/>
        <v>ТОПЛИВО АД</v>
      </c>
      <c r="B262" s="92" t="str">
        <f t="shared" si="22"/>
        <v>831924394</v>
      </c>
      <c r="C262" s="359">
        <f t="shared" si="23"/>
        <v>45291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8183</v>
      </c>
    </row>
    <row r="263" spans="1:8" ht="15.75">
      <c r="A263" s="92" t="str">
        <f t="shared" si="21"/>
        <v>ТОПЛИВО АД</v>
      </c>
      <c r="B263" s="92" t="str">
        <f t="shared" si="22"/>
        <v>831924394</v>
      </c>
      <c r="C263" s="359">
        <f t="shared" si="23"/>
        <v>45291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ТОПЛИВО АД</v>
      </c>
      <c r="B264" s="92" t="str">
        <f t="shared" si="22"/>
        <v>831924394</v>
      </c>
      <c r="C264" s="359">
        <f t="shared" si="23"/>
        <v>45291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ТОПЛИВО АД</v>
      </c>
      <c r="B265" s="92" t="str">
        <f t="shared" si="22"/>
        <v>831924394</v>
      </c>
      <c r="C265" s="359">
        <f t="shared" si="23"/>
        <v>45291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ТОПЛИВО АД</v>
      </c>
      <c r="B266" s="92" t="str">
        <f t="shared" si="22"/>
        <v>831924394</v>
      </c>
      <c r="C266" s="359">
        <f t="shared" si="23"/>
        <v>45291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8183</v>
      </c>
    </row>
    <row r="267" spans="1:8" ht="15.75">
      <c r="A267" s="92" t="str">
        <f t="shared" si="21"/>
        <v>ТОПЛИВО АД</v>
      </c>
      <c r="B267" s="92" t="str">
        <f t="shared" si="22"/>
        <v>831924394</v>
      </c>
      <c r="C267" s="359">
        <f t="shared" si="23"/>
        <v>45291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ТОПЛИВО АД</v>
      </c>
      <c r="B268" s="92" t="str">
        <f t="shared" si="22"/>
        <v>831924394</v>
      </c>
      <c r="C268" s="359">
        <f t="shared" si="23"/>
        <v>45291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ТОПЛИВО АД</v>
      </c>
      <c r="B269" s="92" t="str">
        <f t="shared" si="22"/>
        <v>831924394</v>
      </c>
      <c r="C269" s="359">
        <f t="shared" si="23"/>
        <v>45291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ТОПЛИВО АД</v>
      </c>
      <c r="B270" s="92" t="str">
        <f t="shared" si="22"/>
        <v>831924394</v>
      </c>
      <c r="C270" s="359">
        <f t="shared" si="23"/>
        <v>45291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ТОПЛИВО АД</v>
      </c>
      <c r="B271" s="92" t="str">
        <f t="shared" si="22"/>
        <v>831924394</v>
      </c>
      <c r="C271" s="359">
        <f t="shared" si="23"/>
        <v>45291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ТОПЛИВО АД</v>
      </c>
      <c r="B272" s="92" t="str">
        <f t="shared" si="22"/>
        <v>831924394</v>
      </c>
      <c r="C272" s="359">
        <f t="shared" si="23"/>
        <v>45291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ТОПЛИВО АД</v>
      </c>
      <c r="B273" s="92" t="str">
        <f t="shared" si="22"/>
        <v>831924394</v>
      </c>
      <c r="C273" s="359">
        <f t="shared" si="23"/>
        <v>45291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ТОПЛИВО АД</v>
      </c>
      <c r="B274" s="92" t="str">
        <f t="shared" si="22"/>
        <v>831924394</v>
      </c>
      <c r="C274" s="359">
        <f t="shared" si="23"/>
        <v>45291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ТОПЛИВО АД</v>
      </c>
      <c r="B275" s="92" t="str">
        <f t="shared" si="22"/>
        <v>831924394</v>
      </c>
      <c r="C275" s="359">
        <f t="shared" si="23"/>
        <v>45291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ТОПЛИВО АД</v>
      </c>
      <c r="B276" s="92" t="str">
        <f t="shared" si="22"/>
        <v>831924394</v>
      </c>
      <c r="C276" s="359">
        <f t="shared" si="23"/>
        <v>45291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ТОПЛИВО АД</v>
      </c>
      <c r="B277" s="92" t="str">
        <f t="shared" si="22"/>
        <v>831924394</v>
      </c>
      <c r="C277" s="359">
        <f t="shared" si="23"/>
        <v>45291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ТОПЛИВО АД</v>
      </c>
      <c r="B278" s="92" t="str">
        <f t="shared" si="22"/>
        <v>831924394</v>
      </c>
      <c r="C278" s="359">
        <f t="shared" si="23"/>
        <v>45291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ТОПЛИВО АД</v>
      </c>
      <c r="B279" s="92" t="str">
        <f t="shared" si="22"/>
        <v>831924394</v>
      </c>
      <c r="C279" s="359">
        <f t="shared" si="23"/>
        <v>45291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-150</v>
      </c>
    </row>
    <row r="280" spans="1:8" ht="15.75">
      <c r="A280" s="92" t="str">
        <f t="shared" si="21"/>
        <v>ТОПЛИВО АД</v>
      </c>
      <c r="B280" s="92" t="str">
        <f t="shared" si="22"/>
        <v>831924394</v>
      </c>
      <c r="C280" s="359">
        <f t="shared" si="23"/>
        <v>45291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8033</v>
      </c>
    </row>
    <row r="281" spans="1:8" ht="15.75">
      <c r="A281" s="92" t="str">
        <f t="shared" si="21"/>
        <v>ТОПЛИВО АД</v>
      </c>
      <c r="B281" s="92" t="str">
        <f t="shared" si="22"/>
        <v>831924394</v>
      </c>
      <c r="C281" s="359">
        <f t="shared" si="23"/>
        <v>45291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ТОПЛИВО АД</v>
      </c>
      <c r="B282" s="92" t="str">
        <f aca="true" t="shared" si="25" ref="B282:B345">pdeBulstat</f>
        <v>831924394</v>
      </c>
      <c r="C282" s="359">
        <f aca="true" t="shared" si="26" ref="C282:C345">endDate</f>
        <v>45291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ТОПЛИВО АД</v>
      </c>
      <c r="B283" s="92" t="str">
        <f t="shared" si="25"/>
        <v>831924394</v>
      </c>
      <c r="C283" s="359">
        <f t="shared" si="26"/>
        <v>45291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8033</v>
      </c>
    </row>
    <row r="284" spans="1:8" ht="15.75">
      <c r="A284" s="92" t="str">
        <f t="shared" si="24"/>
        <v>ТОПЛИВО АД</v>
      </c>
      <c r="B284" s="92" t="str">
        <f t="shared" si="25"/>
        <v>831924394</v>
      </c>
      <c r="C284" s="359">
        <f t="shared" si="26"/>
        <v>45291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1373</v>
      </c>
    </row>
    <row r="285" spans="1:8" ht="15.75">
      <c r="A285" s="92" t="str">
        <f t="shared" si="24"/>
        <v>ТОПЛИВО АД</v>
      </c>
      <c r="B285" s="92" t="str">
        <f t="shared" si="25"/>
        <v>831924394</v>
      </c>
      <c r="C285" s="359">
        <f t="shared" si="26"/>
        <v>45291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ТОПЛИВО АД</v>
      </c>
      <c r="B286" s="92" t="str">
        <f t="shared" si="25"/>
        <v>831924394</v>
      </c>
      <c r="C286" s="359">
        <f t="shared" si="26"/>
        <v>45291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ТОПЛИВО АД</v>
      </c>
      <c r="B287" s="92" t="str">
        <f t="shared" si="25"/>
        <v>831924394</v>
      </c>
      <c r="C287" s="359">
        <f t="shared" si="26"/>
        <v>45291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ТОПЛИВО АД</v>
      </c>
      <c r="B288" s="92" t="str">
        <f t="shared" si="25"/>
        <v>831924394</v>
      </c>
      <c r="C288" s="359">
        <f t="shared" si="26"/>
        <v>45291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1373</v>
      </c>
    </row>
    <row r="289" spans="1:8" ht="15.75">
      <c r="A289" s="92" t="str">
        <f t="shared" si="24"/>
        <v>ТОПЛИВО АД</v>
      </c>
      <c r="B289" s="92" t="str">
        <f t="shared" si="25"/>
        <v>831924394</v>
      </c>
      <c r="C289" s="359">
        <f t="shared" si="26"/>
        <v>45291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ТОПЛИВО АД</v>
      </c>
      <c r="B290" s="92" t="str">
        <f t="shared" si="25"/>
        <v>831924394</v>
      </c>
      <c r="C290" s="359">
        <f t="shared" si="26"/>
        <v>45291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ТОПЛИВО АД</v>
      </c>
      <c r="B291" s="92" t="str">
        <f t="shared" si="25"/>
        <v>831924394</v>
      </c>
      <c r="C291" s="359">
        <f t="shared" si="26"/>
        <v>45291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ТОПЛИВО АД</v>
      </c>
      <c r="B292" s="92" t="str">
        <f t="shared" si="25"/>
        <v>831924394</v>
      </c>
      <c r="C292" s="359">
        <f t="shared" si="26"/>
        <v>45291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ТОПЛИВО АД</v>
      </c>
      <c r="B293" s="92" t="str">
        <f t="shared" si="25"/>
        <v>831924394</v>
      </c>
      <c r="C293" s="359">
        <f t="shared" si="26"/>
        <v>45291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ТОПЛИВО АД</v>
      </c>
      <c r="B294" s="92" t="str">
        <f t="shared" si="25"/>
        <v>831924394</v>
      </c>
      <c r="C294" s="359">
        <f t="shared" si="26"/>
        <v>45291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ТОПЛИВО АД</v>
      </c>
      <c r="B295" s="92" t="str">
        <f t="shared" si="25"/>
        <v>831924394</v>
      </c>
      <c r="C295" s="359">
        <f t="shared" si="26"/>
        <v>45291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ТОПЛИВО АД</v>
      </c>
      <c r="B296" s="92" t="str">
        <f t="shared" si="25"/>
        <v>831924394</v>
      </c>
      <c r="C296" s="359">
        <f t="shared" si="26"/>
        <v>45291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ТОПЛИВО АД</v>
      </c>
      <c r="B297" s="92" t="str">
        <f t="shared" si="25"/>
        <v>831924394</v>
      </c>
      <c r="C297" s="359">
        <f t="shared" si="26"/>
        <v>45291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ТОПЛИВО АД</v>
      </c>
      <c r="B298" s="92" t="str">
        <f t="shared" si="25"/>
        <v>831924394</v>
      </c>
      <c r="C298" s="359">
        <f t="shared" si="26"/>
        <v>45291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ТОПЛИВО АД</v>
      </c>
      <c r="B299" s="92" t="str">
        <f t="shared" si="25"/>
        <v>831924394</v>
      </c>
      <c r="C299" s="359">
        <f t="shared" si="26"/>
        <v>45291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ТОПЛИВО АД</v>
      </c>
      <c r="B300" s="92" t="str">
        <f t="shared" si="25"/>
        <v>831924394</v>
      </c>
      <c r="C300" s="359">
        <f t="shared" si="26"/>
        <v>45291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ТОПЛИВО АД</v>
      </c>
      <c r="B301" s="92" t="str">
        <f t="shared" si="25"/>
        <v>831924394</v>
      </c>
      <c r="C301" s="359">
        <f t="shared" si="26"/>
        <v>45291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ТОПЛИВО АД</v>
      </c>
      <c r="B302" s="92" t="str">
        <f t="shared" si="25"/>
        <v>831924394</v>
      </c>
      <c r="C302" s="359">
        <f t="shared" si="26"/>
        <v>45291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1373</v>
      </c>
    </row>
    <row r="303" spans="1:8" ht="15.75">
      <c r="A303" s="92" t="str">
        <f t="shared" si="24"/>
        <v>ТОПЛИВО АД</v>
      </c>
      <c r="B303" s="92" t="str">
        <f t="shared" si="25"/>
        <v>831924394</v>
      </c>
      <c r="C303" s="359">
        <f t="shared" si="26"/>
        <v>45291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ТОПЛИВО АД</v>
      </c>
      <c r="B304" s="92" t="str">
        <f t="shared" si="25"/>
        <v>831924394</v>
      </c>
      <c r="C304" s="359">
        <f t="shared" si="26"/>
        <v>45291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ТОПЛИВО АД</v>
      </c>
      <c r="B305" s="92" t="str">
        <f t="shared" si="25"/>
        <v>831924394</v>
      </c>
      <c r="C305" s="359">
        <f t="shared" si="26"/>
        <v>45291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1373</v>
      </c>
    </row>
    <row r="306" spans="1:8" ht="15.75">
      <c r="A306" s="92" t="str">
        <f t="shared" si="24"/>
        <v>ТОПЛИВО АД</v>
      </c>
      <c r="B306" s="92" t="str">
        <f t="shared" si="25"/>
        <v>831924394</v>
      </c>
      <c r="C306" s="359">
        <f t="shared" si="26"/>
        <v>45291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ТОПЛИВО АД</v>
      </c>
      <c r="B307" s="92" t="str">
        <f t="shared" si="25"/>
        <v>831924394</v>
      </c>
      <c r="C307" s="359">
        <f t="shared" si="26"/>
        <v>45291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ТОПЛИВО АД</v>
      </c>
      <c r="B308" s="92" t="str">
        <f t="shared" si="25"/>
        <v>831924394</v>
      </c>
      <c r="C308" s="359">
        <f t="shared" si="26"/>
        <v>45291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ТОПЛИВО АД</v>
      </c>
      <c r="B309" s="92" t="str">
        <f t="shared" si="25"/>
        <v>831924394</v>
      </c>
      <c r="C309" s="359">
        <f t="shared" si="26"/>
        <v>45291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ТОПЛИВО АД</v>
      </c>
      <c r="B310" s="92" t="str">
        <f t="shared" si="25"/>
        <v>831924394</v>
      </c>
      <c r="C310" s="359">
        <f t="shared" si="26"/>
        <v>45291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ТОПЛИВО АД</v>
      </c>
      <c r="B311" s="92" t="str">
        <f t="shared" si="25"/>
        <v>831924394</v>
      </c>
      <c r="C311" s="359">
        <f t="shared" si="26"/>
        <v>45291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ТОПЛИВО АД</v>
      </c>
      <c r="B312" s="92" t="str">
        <f t="shared" si="25"/>
        <v>831924394</v>
      </c>
      <c r="C312" s="359">
        <f t="shared" si="26"/>
        <v>45291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ТОПЛИВО АД</v>
      </c>
      <c r="B313" s="92" t="str">
        <f t="shared" si="25"/>
        <v>831924394</v>
      </c>
      <c r="C313" s="359">
        <f t="shared" si="26"/>
        <v>45291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ТОПЛИВО АД</v>
      </c>
      <c r="B314" s="92" t="str">
        <f t="shared" si="25"/>
        <v>831924394</v>
      </c>
      <c r="C314" s="359">
        <f t="shared" si="26"/>
        <v>45291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ТОПЛИВО АД</v>
      </c>
      <c r="B315" s="92" t="str">
        <f t="shared" si="25"/>
        <v>831924394</v>
      </c>
      <c r="C315" s="359">
        <f t="shared" si="26"/>
        <v>45291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ТОПЛИВО АД</v>
      </c>
      <c r="B316" s="92" t="str">
        <f t="shared" si="25"/>
        <v>831924394</v>
      </c>
      <c r="C316" s="359">
        <f t="shared" si="26"/>
        <v>45291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ТОПЛИВО АД</v>
      </c>
      <c r="B317" s="92" t="str">
        <f t="shared" si="25"/>
        <v>831924394</v>
      </c>
      <c r="C317" s="359">
        <f t="shared" si="26"/>
        <v>45291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ТОПЛИВО АД</v>
      </c>
      <c r="B318" s="92" t="str">
        <f t="shared" si="25"/>
        <v>831924394</v>
      </c>
      <c r="C318" s="359">
        <f t="shared" si="26"/>
        <v>45291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ТОПЛИВО АД</v>
      </c>
      <c r="B319" s="92" t="str">
        <f t="shared" si="25"/>
        <v>831924394</v>
      </c>
      <c r="C319" s="359">
        <f t="shared" si="26"/>
        <v>45291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ТОПЛИВО АД</v>
      </c>
      <c r="B320" s="92" t="str">
        <f t="shared" si="25"/>
        <v>831924394</v>
      </c>
      <c r="C320" s="359">
        <f t="shared" si="26"/>
        <v>45291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ТОПЛИВО АД</v>
      </c>
      <c r="B321" s="92" t="str">
        <f t="shared" si="25"/>
        <v>831924394</v>
      </c>
      <c r="C321" s="359">
        <f t="shared" si="26"/>
        <v>45291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ТОПЛИВО АД</v>
      </c>
      <c r="B322" s="92" t="str">
        <f t="shared" si="25"/>
        <v>831924394</v>
      </c>
      <c r="C322" s="359">
        <f t="shared" si="26"/>
        <v>45291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ТОПЛИВО АД</v>
      </c>
      <c r="B323" s="92" t="str">
        <f t="shared" si="25"/>
        <v>831924394</v>
      </c>
      <c r="C323" s="359">
        <f t="shared" si="26"/>
        <v>45291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ТОПЛИВО АД</v>
      </c>
      <c r="B324" s="92" t="str">
        <f t="shared" si="25"/>
        <v>831924394</v>
      </c>
      <c r="C324" s="359">
        <f t="shared" si="26"/>
        <v>45291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ТОПЛИВО АД</v>
      </c>
      <c r="B325" s="92" t="str">
        <f t="shared" si="25"/>
        <v>831924394</v>
      </c>
      <c r="C325" s="359">
        <f t="shared" si="26"/>
        <v>45291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ТОПЛИВО АД</v>
      </c>
      <c r="B326" s="92" t="str">
        <f t="shared" si="25"/>
        <v>831924394</v>
      </c>
      <c r="C326" s="359">
        <f t="shared" si="26"/>
        <v>45291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ТОПЛИВО АД</v>
      </c>
      <c r="B327" s="92" t="str">
        <f t="shared" si="25"/>
        <v>831924394</v>
      </c>
      <c r="C327" s="359">
        <f t="shared" si="26"/>
        <v>45291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ТОПЛИВО АД</v>
      </c>
      <c r="B328" s="92" t="str">
        <f t="shared" si="25"/>
        <v>831924394</v>
      </c>
      <c r="C328" s="359">
        <f t="shared" si="26"/>
        <v>45291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23376</v>
      </c>
    </row>
    <row r="329" spans="1:8" ht="15.75">
      <c r="A329" s="92" t="str">
        <f t="shared" si="24"/>
        <v>ТОПЛИВО АД</v>
      </c>
      <c r="B329" s="92" t="str">
        <f t="shared" si="25"/>
        <v>831924394</v>
      </c>
      <c r="C329" s="359">
        <f t="shared" si="26"/>
        <v>45291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ТОПЛИВО АД</v>
      </c>
      <c r="B330" s="92" t="str">
        <f t="shared" si="25"/>
        <v>831924394</v>
      </c>
      <c r="C330" s="359">
        <f t="shared" si="26"/>
        <v>45291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ТОПЛИВО АД</v>
      </c>
      <c r="B331" s="92" t="str">
        <f t="shared" si="25"/>
        <v>831924394</v>
      </c>
      <c r="C331" s="359">
        <f t="shared" si="26"/>
        <v>45291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ТОПЛИВО АД</v>
      </c>
      <c r="B332" s="92" t="str">
        <f t="shared" si="25"/>
        <v>831924394</v>
      </c>
      <c r="C332" s="359">
        <f t="shared" si="26"/>
        <v>45291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23376</v>
      </c>
    </row>
    <row r="333" spans="1:8" ht="15.75">
      <c r="A333" s="92" t="str">
        <f t="shared" si="24"/>
        <v>ТОПЛИВО АД</v>
      </c>
      <c r="B333" s="92" t="str">
        <f t="shared" si="25"/>
        <v>831924394</v>
      </c>
      <c r="C333" s="359">
        <f t="shared" si="26"/>
        <v>45291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ТОПЛИВО АД</v>
      </c>
      <c r="B334" s="92" t="str">
        <f t="shared" si="25"/>
        <v>831924394</v>
      </c>
      <c r="C334" s="359">
        <f t="shared" si="26"/>
        <v>45291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ТОПЛИВО АД</v>
      </c>
      <c r="B335" s="92" t="str">
        <f t="shared" si="25"/>
        <v>831924394</v>
      </c>
      <c r="C335" s="359">
        <f t="shared" si="26"/>
        <v>45291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ТОПЛИВО АД</v>
      </c>
      <c r="B336" s="92" t="str">
        <f t="shared" si="25"/>
        <v>831924394</v>
      </c>
      <c r="C336" s="359">
        <f t="shared" si="26"/>
        <v>45291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ТОПЛИВО АД</v>
      </c>
      <c r="B337" s="92" t="str">
        <f t="shared" si="25"/>
        <v>831924394</v>
      </c>
      <c r="C337" s="359">
        <f t="shared" si="26"/>
        <v>45291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ТОПЛИВО АД</v>
      </c>
      <c r="B338" s="92" t="str">
        <f t="shared" si="25"/>
        <v>831924394</v>
      </c>
      <c r="C338" s="359">
        <f t="shared" si="26"/>
        <v>45291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ТОПЛИВО АД</v>
      </c>
      <c r="B339" s="92" t="str">
        <f t="shared" si="25"/>
        <v>831924394</v>
      </c>
      <c r="C339" s="359">
        <f t="shared" si="26"/>
        <v>45291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ТОПЛИВО АД</v>
      </c>
      <c r="B340" s="92" t="str">
        <f t="shared" si="25"/>
        <v>831924394</v>
      </c>
      <c r="C340" s="359">
        <f t="shared" si="26"/>
        <v>45291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ТОПЛИВО АД</v>
      </c>
      <c r="B341" s="92" t="str">
        <f t="shared" si="25"/>
        <v>831924394</v>
      </c>
      <c r="C341" s="359">
        <f t="shared" si="26"/>
        <v>45291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ТОПЛИВО АД</v>
      </c>
      <c r="B342" s="92" t="str">
        <f t="shared" si="25"/>
        <v>831924394</v>
      </c>
      <c r="C342" s="359">
        <f t="shared" si="26"/>
        <v>45291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ТОПЛИВО АД</v>
      </c>
      <c r="B343" s="92" t="str">
        <f t="shared" si="25"/>
        <v>831924394</v>
      </c>
      <c r="C343" s="359">
        <f t="shared" si="26"/>
        <v>45291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ТОПЛИВО АД</v>
      </c>
      <c r="B344" s="92" t="str">
        <f t="shared" si="25"/>
        <v>831924394</v>
      </c>
      <c r="C344" s="359">
        <f t="shared" si="26"/>
        <v>45291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ТОПЛИВО АД</v>
      </c>
      <c r="B345" s="92" t="str">
        <f t="shared" si="25"/>
        <v>831924394</v>
      </c>
      <c r="C345" s="359">
        <f t="shared" si="26"/>
        <v>45291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ТОПЛИВО АД</v>
      </c>
      <c r="B346" s="92" t="str">
        <f aca="true" t="shared" si="28" ref="B346:B409">pdeBulstat</f>
        <v>831924394</v>
      </c>
      <c r="C346" s="359">
        <f aca="true" t="shared" si="29" ref="C346:C409">endDate</f>
        <v>45291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23376</v>
      </c>
    </row>
    <row r="347" spans="1:8" ht="15.75">
      <c r="A347" s="92" t="str">
        <f t="shared" si="27"/>
        <v>ТОПЛИВО АД</v>
      </c>
      <c r="B347" s="92" t="str">
        <f t="shared" si="28"/>
        <v>831924394</v>
      </c>
      <c r="C347" s="359">
        <f t="shared" si="29"/>
        <v>45291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ТОПЛИВО АД</v>
      </c>
      <c r="B348" s="92" t="str">
        <f t="shared" si="28"/>
        <v>831924394</v>
      </c>
      <c r="C348" s="359">
        <f t="shared" si="29"/>
        <v>45291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ТОПЛИВО АД</v>
      </c>
      <c r="B349" s="92" t="str">
        <f t="shared" si="28"/>
        <v>831924394</v>
      </c>
      <c r="C349" s="359">
        <f t="shared" si="29"/>
        <v>45291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23376</v>
      </c>
    </row>
    <row r="350" spans="1:8" ht="15.75">
      <c r="A350" s="92" t="str">
        <f t="shared" si="27"/>
        <v>ТОПЛИВО АД</v>
      </c>
      <c r="B350" s="92" t="str">
        <f t="shared" si="28"/>
        <v>831924394</v>
      </c>
      <c r="C350" s="359">
        <f t="shared" si="29"/>
        <v>45291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44624</v>
      </c>
    </row>
    <row r="351" spans="1:8" ht="15.75">
      <c r="A351" s="92" t="str">
        <f t="shared" si="27"/>
        <v>ТОПЛИВО АД</v>
      </c>
      <c r="B351" s="92" t="str">
        <f t="shared" si="28"/>
        <v>831924394</v>
      </c>
      <c r="C351" s="359">
        <f t="shared" si="29"/>
        <v>45291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ТОПЛИВО АД</v>
      </c>
      <c r="B352" s="92" t="str">
        <f t="shared" si="28"/>
        <v>831924394</v>
      </c>
      <c r="C352" s="359">
        <f t="shared" si="29"/>
        <v>45291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ТОПЛИВО АД</v>
      </c>
      <c r="B353" s="92" t="str">
        <f t="shared" si="28"/>
        <v>831924394</v>
      </c>
      <c r="C353" s="359">
        <f t="shared" si="29"/>
        <v>45291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ТОПЛИВО АД</v>
      </c>
      <c r="B354" s="92" t="str">
        <f t="shared" si="28"/>
        <v>831924394</v>
      </c>
      <c r="C354" s="359">
        <f t="shared" si="29"/>
        <v>45291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44624</v>
      </c>
    </row>
    <row r="355" spans="1:8" ht="15.75">
      <c r="A355" s="92" t="str">
        <f t="shared" si="27"/>
        <v>ТОПЛИВО АД</v>
      </c>
      <c r="B355" s="92" t="str">
        <f t="shared" si="28"/>
        <v>831924394</v>
      </c>
      <c r="C355" s="359">
        <f t="shared" si="29"/>
        <v>45291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ТОПЛИВО АД</v>
      </c>
      <c r="B356" s="92" t="str">
        <f t="shared" si="28"/>
        <v>831924394</v>
      </c>
      <c r="C356" s="359">
        <f t="shared" si="29"/>
        <v>45291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-5066.986809999973</v>
      </c>
    </row>
    <row r="357" spans="1:8" ht="15.75">
      <c r="A357" s="92" t="str">
        <f t="shared" si="27"/>
        <v>ТОПЛИВО АД</v>
      </c>
      <c r="B357" s="92" t="str">
        <f t="shared" si="28"/>
        <v>831924394</v>
      </c>
      <c r="C357" s="359">
        <f t="shared" si="29"/>
        <v>45291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ТОПЛИВО АД</v>
      </c>
      <c r="B358" s="92" t="str">
        <f t="shared" si="28"/>
        <v>831924394</v>
      </c>
      <c r="C358" s="359">
        <f t="shared" si="29"/>
        <v>45291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-5066.986809999973</v>
      </c>
    </row>
    <row r="359" spans="1:8" ht="15.75">
      <c r="A359" s="92" t="str">
        <f t="shared" si="27"/>
        <v>ТОПЛИВО АД</v>
      </c>
      <c r="B359" s="92" t="str">
        <f t="shared" si="28"/>
        <v>831924394</v>
      </c>
      <c r="C359" s="359">
        <f t="shared" si="29"/>
        <v>45291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ТОПЛИВО АД</v>
      </c>
      <c r="B360" s="92" t="str">
        <f t="shared" si="28"/>
        <v>831924394</v>
      </c>
      <c r="C360" s="359">
        <f t="shared" si="29"/>
        <v>45291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ТОПЛИВО АД</v>
      </c>
      <c r="B361" s="92" t="str">
        <f t="shared" si="28"/>
        <v>831924394</v>
      </c>
      <c r="C361" s="359">
        <f t="shared" si="29"/>
        <v>45291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ТОПЛИВО АД</v>
      </c>
      <c r="B362" s="92" t="str">
        <f t="shared" si="28"/>
        <v>831924394</v>
      </c>
      <c r="C362" s="359">
        <f t="shared" si="29"/>
        <v>45291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ТОПЛИВО АД</v>
      </c>
      <c r="B363" s="92" t="str">
        <f t="shared" si="28"/>
        <v>831924394</v>
      </c>
      <c r="C363" s="359">
        <f t="shared" si="29"/>
        <v>45291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ТОПЛИВО АД</v>
      </c>
      <c r="B364" s="92" t="str">
        <f t="shared" si="28"/>
        <v>831924394</v>
      </c>
      <c r="C364" s="359">
        <f t="shared" si="29"/>
        <v>45291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ТОПЛИВО АД</v>
      </c>
      <c r="B365" s="92" t="str">
        <f t="shared" si="28"/>
        <v>831924394</v>
      </c>
      <c r="C365" s="359">
        <f t="shared" si="29"/>
        <v>45291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ТОПЛИВО АД</v>
      </c>
      <c r="B366" s="92" t="str">
        <f t="shared" si="28"/>
        <v>831924394</v>
      </c>
      <c r="C366" s="359">
        <f t="shared" si="29"/>
        <v>45291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ТОПЛИВО АД</v>
      </c>
      <c r="B367" s="92" t="str">
        <f t="shared" si="28"/>
        <v>831924394</v>
      </c>
      <c r="C367" s="359">
        <f t="shared" si="29"/>
        <v>45291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154</v>
      </c>
    </row>
    <row r="368" spans="1:8" ht="15.75">
      <c r="A368" s="92" t="str">
        <f t="shared" si="27"/>
        <v>ТОПЛИВО АД</v>
      </c>
      <c r="B368" s="92" t="str">
        <f t="shared" si="28"/>
        <v>831924394</v>
      </c>
      <c r="C368" s="359">
        <f t="shared" si="29"/>
        <v>45291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39711.01319000003</v>
      </c>
    </row>
    <row r="369" spans="1:8" ht="15.75">
      <c r="A369" s="92" t="str">
        <f t="shared" si="27"/>
        <v>ТОПЛИВО АД</v>
      </c>
      <c r="B369" s="92" t="str">
        <f t="shared" si="28"/>
        <v>831924394</v>
      </c>
      <c r="C369" s="359">
        <f t="shared" si="29"/>
        <v>45291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ТОПЛИВО АД</v>
      </c>
      <c r="B370" s="92" t="str">
        <f t="shared" si="28"/>
        <v>831924394</v>
      </c>
      <c r="C370" s="359">
        <f t="shared" si="29"/>
        <v>45291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ТОПЛИВО АД</v>
      </c>
      <c r="B371" s="92" t="str">
        <f t="shared" si="28"/>
        <v>831924394</v>
      </c>
      <c r="C371" s="359">
        <f t="shared" si="29"/>
        <v>45291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39711.01319000003</v>
      </c>
    </row>
    <row r="372" spans="1:8" ht="15.75">
      <c r="A372" s="92" t="str">
        <f t="shared" si="27"/>
        <v>ТОПЛИВО АД</v>
      </c>
      <c r="B372" s="92" t="str">
        <f t="shared" si="28"/>
        <v>831924394</v>
      </c>
      <c r="C372" s="359">
        <f t="shared" si="29"/>
        <v>45291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-5066.986809999973</v>
      </c>
    </row>
    <row r="373" spans="1:8" ht="15.75">
      <c r="A373" s="92" t="str">
        <f t="shared" si="27"/>
        <v>ТОПЛИВО АД</v>
      </c>
      <c r="B373" s="92" t="str">
        <f t="shared" si="28"/>
        <v>831924394</v>
      </c>
      <c r="C373" s="359">
        <f t="shared" si="29"/>
        <v>45291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ТОПЛИВО АД</v>
      </c>
      <c r="B374" s="92" t="str">
        <f t="shared" si="28"/>
        <v>831924394</v>
      </c>
      <c r="C374" s="359">
        <f t="shared" si="29"/>
        <v>45291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ТОПЛИВО АД</v>
      </c>
      <c r="B375" s="92" t="str">
        <f t="shared" si="28"/>
        <v>831924394</v>
      </c>
      <c r="C375" s="359">
        <f t="shared" si="29"/>
        <v>45291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ТОПЛИВО АД</v>
      </c>
      <c r="B376" s="92" t="str">
        <f t="shared" si="28"/>
        <v>831924394</v>
      </c>
      <c r="C376" s="359">
        <f t="shared" si="29"/>
        <v>45291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-5066.986809999973</v>
      </c>
    </row>
    <row r="377" spans="1:8" ht="15.75">
      <c r="A377" s="92" t="str">
        <f t="shared" si="27"/>
        <v>ТОПЛИВО АД</v>
      </c>
      <c r="B377" s="92" t="str">
        <f t="shared" si="28"/>
        <v>831924394</v>
      </c>
      <c r="C377" s="359">
        <f t="shared" si="29"/>
        <v>45291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-5941</v>
      </c>
    </row>
    <row r="378" spans="1:8" ht="15.75">
      <c r="A378" s="92" t="str">
        <f t="shared" si="27"/>
        <v>ТОПЛИВО АД</v>
      </c>
      <c r="B378" s="92" t="str">
        <f t="shared" si="28"/>
        <v>831924394</v>
      </c>
      <c r="C378" s="359">
        <f t="shared" si="29"/>
        <v>45291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5066.986809999973</v>
      </c>
    </row>
    <row r="379" spans="1:8" ht="15.75">
      <c r="A379" s="92" t="str">
        <f t="shared" si="27"/>
        <v>ТОПЛИВО АД</v>
      </c>
      <c r="B379" s="92" t="str">
        <f t="shared" si="28"/>
        <v>831924394</v>
      </c>
      <c r="C379" s="359">
        <f t="shared" si="29"/>
        <v>45291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ТОПЛИВО АД</v>
      </c>
      <c r="B380" s="92" t="str">
        <f t="shared" si="28"/>
        <v>831924394</v>
      </c>
      <c r="C380" s="359">
        <f t="shared" si="29"/>
        <v>45291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5066.986809999973</v>
      </c>
    </row>
    <row r="381" spans="1:8" ht="15.75">
      <c r="A381" s="92" t="str">
        <f t="shared" si="27"/>
        <v>ТОПЛИВО АД</v>
      </c>
      <c r="B381" s="92" t="str">
        <f t="shared" si="28"/>
        <v>831924394</v>
      </c>
      <c r="C381" s="359">
        <f t="shared" si="29"/>
        <v>45291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ТОПЛИВО АД</v>
      </c>
      <c r="B382" s="92" t="str">
        <f t="shared" si="28"/>
        <v>831924394</v>
      </c>
      <c r="C382" s="359">
        <f t="shared" si="29"/>
        <v>45291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ТОПЛИВО АД</v>
      </c>
      <c r="B383" s="92" t="str">
        <f t="shared" si="28"/>
        <v>831924394</v>
      </c>
      <c r="C383" s="359">
        <f t="shared" si="29"/>
        <v>45291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ТОПЛИВО АД</v>
      </c>
      <c r="B384" s="92" t="str">
        <f t="shared" si="28"/>
        <v>831924394</v>
      </c>
      <c r="C384" s="359">
        <f t="shared" si="29"/>
        <v>45291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ТОПЛИВО АД</v>
      </c>
      <c r="B385" s="92" t="str">
        <f t="shared" si="28"/>
        <v>831924394</v>
      </c>
      <c r="C385" s="359">
        <f t="shared" si="29"/>
        <v>45291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ТОПЛИВО АД</v>
      </c>
      <c r="B386" s="92" t="str">
        <f t="shared" si="28"/>
        <v>831924394</v>
      </c>
      <c r="C386" s="359">
        <f t="shared" si="29"/>
        <v>45291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ТОПЛИВО АД</v>
      </c>
      <c r="B387" s="92" t="str">
        <f t="shared" si="28"/>
        <v>831924394</v>
      </c>
      <c r="C387" s="359">
        <f t="shared" si="29"/>
        <v>45291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ТОПЛИВО АД</v>
      </c>
      <c r="B388" s="92" t="str">
        <f t="shared" si="28"/>
        <v>831924394</v>
      </c>
      <c r="C388" s="359">
        <f t="shared" si="29"/>
        <v>45291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ТОПЛИВО АД</v>
      </c>
      <c r="B389" s="92" t="str">
        <f t="shared" si="28"/>
        <v>831924394</v>
      </c>
      <c r="C389" s="359">
        <f t="shared" si="29"/>
        <v>45291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ТОПЛИВО АД</v>
      </c>
      <c r="B390" s="92" t="str">
        <f t="shared" si="28"/>
        <v>831924394</v>
      </c>
      <c r="C390" s="359">
        <f t="shared" si="29"/>
        <v>45291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-5941</v>
      </c>
    </row>
    <row r="391" spans="1:8" ht="15.75">
      <c r="A391" s="92" t="str">
        <f t="shared" si="27"/>
        <v>ТОПЛИВО АД</v>
      </c>
      <c r="B391" s="92" t="str">
        <f t="shared" si="28"/>
        <v>831924394</v>
      </c>
      <c r="C391" s="359">
        <f t="shared" si="29"/>
        <v>45291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ТОПЛИВО АД</v>
      </c>
      <c r="B392" s="92" t="str">
        <f t="shared" si="28"/>
        <v>831924394</v>
      </c>
      <c r="C392" s="359">
        <f t="shared" si="29"/>
        <v>45291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ТОПЛИВО АД</v>
      </c>
      <c r="B393" s="92" t="str">
        <f t="shared" si="28"/>
        <v>831924394</v>
      </c>
      <c r="C393" s="359">
        <f t="shared" si="29"/>
        <v>45291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-5941</v>
      </c>
    </row>
    <row r="394" spans="1:8" ht="15.75">
      <c r="A394" s="92" t="str">
        <f t="shared" si="27"/>
        <v>ТОПЛИВО АД</v>
      </c>
      <c r="B394" s="92" t="str">
        <f t="shared" si="28"/>
        <v>831924394</v>
      </c>
      <c r="C394" s="359">
        <f t="shared" si="29"/>
        <v>45291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ТОПЛИВО АД</v>
      </c>
      <c r="B395" s="92" t="str">
        <f t="shared" si="28"/>
        <v>831924394</v>
      </c>
      <c r="C395" s="359">
        <f t="shared" si="29"/>
        <v>45291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ТОПЛИВО АД</v>
      </c>
      <c r="B396" s="92" t="str">
        <f t="shared" si="28"/>
        <v>831924394</v>
      </c>
      <c r="C396" s="359">
        <f t="shared" si="29"/>
        <v>45291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ТОПЛИВО АД</v>
      </c>
      <c r="B397" s="92" t="str">
        <f t="shared" si="28"/>
        <v>831924394</v>
      </c>
      <c r="C397" s="359">
        <f t="shared" si="29"/>
        <v>45291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ТОПЛИВО АД</v>
      </c>
      <c r="B398" s="92" t="str">
        <f t="shared" si="28"/>
        <v>831924394</v>
      </c>
      <c r="C398" s="359">
        <f t="shared" si="29"/>
        <v>45291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ТОПЛИВО АД</v>
      </c>
      <c r="B399" s="92" t="str">
        <f t="shared" si="28"/>
        <v>831924394</v>
      </c>
      <c r="C399" s="359">
        <f t="shared" si="29"/>
        <v>45291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ТОПЛИВО АД</v>
      </c>
      <c r="B400" s="92" t="str">
        <f t="shared" si="28"/>
        <v>831924394</v>
      </c>
      <c r="C400" s="359">
        <f t="shared" si="29"/>
        <v>45291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ТОПЛИВО АД</v>
      </c>
      <c r="B401" s="92" t="str">
        <f t="shared" si="28"/>
        <v>831924394</v>
      </c>
      <c r="C401" s="359">
        <f t="shared" si="29"/>
        <v>45291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ТОПЛИВО АД</v>
      </c>
      <c r="B402" s="92" t="str">
        <f t="shared" si="28"/>
        <v>831924394</v>
      </c>
      <c r="C402" s="359">
        <f t="shared" si="29"/>
        <v>45291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ТОПЛИВО АД</v>
      </c>
      <c r="B403" s="92" t="str">
        <f t="shared" si="28"/>
        <v>831924394</v>
      </c>
      <c r="C403" s="359">
        <f t="shared" si="29"/>
        <v>45291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ТОПЛИВО АД</v>
      </c>
      <c r="B404" s="92" t="str">
        <f t="shared" si="28"/>
        <v>831924394</v>
      </c>
      <c r="C404" s="359">
        <f t="shared" si="29"/>
        <v>45291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ТОПЛИВО АД</v>
      </c>
      <c r="B405" s="92" t="str">
        <f t="shared" si="28"/>
        <v>831924394</v>
      </c>
      <c r="C405" s="359">
        <f t="shared" si="29"/>
        <v>45291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ТОПЛИВО АД</v>
      </c>
      <c r="B406" s="92" t="str">
        <f t="shared" si="28"/>
        <v>831924394</v>
      </c>
      <c r="C406" s="359">
        <f t="shared" si="29"/>
        <v>45291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ТОПЛИВО АД</v>
      </c>
      <c r="B407" s="92" t="str">
        <f t="shared" si="28"/>
        <v>831924394</v>
      </c>
      <c r="C407" s="359">
        <f t="shared" si="29"/>
        <v>45291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ТОПЛИВО АД</v>
      </c>
      <c r="B408" s="92" t="str">
        <f t="shared" si="28"/>
        <v>831924394</v>
      </c>
      <c r="C408" s="359">
        <f t="shared" si="29"/>
        <v>45291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ТОПЛИВО АД</v>
      </c>
      <c r="B409" s="92" t="str">
        <f t="shared" si="28"/>
        <v>831924394</v>
      </c>
      <c r="C409" s="359">
        <f t="shared" si="29"/>
        <v>45291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ТОПЛИВО АД</v>
      </c>
      <c r="B410" s="92" t="str">
        <f aca="true" t="shared" si="31" ref="B410:B459">pdeBulstat</f>
        <v>831924394</v>
      </c>
      <c r="C410" s="359">
        <f aca="true" t="shared" si="32" ref="C410:C459">endDate</f>
        <v>45291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ТОПЛИВО АД</v>
      </c>
      <c r="B411" s="92" t="str">
        <f t="shared" si="31"/>
        <v>831924394</v>
      </c>
      <c r="C411" s="359">
        <f t="shared" si="32"/>
        <v>45291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ТОПЛИВО АД</v>
      </c>
      <c r="B412" s="92" t="str">
        <f t="shared" si="31"/>
        <v>831924394</v>
      </c>
      <c r="C412" s="359">
        <f t="shared" si="32"/>
        <v>45291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ТОПЛИВО АД</v>
      </c>
      <c r="B413" s="92" t="str">
        <f t="shared" si="31"/>
        <v>831924394</v>
      </c>
      <c r="C413" s="359">
        <f t="shared" si="32"/>
        <v>45291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ТОПЛИВО АД</v>
      </c>
      <c r="B414" s="92" t="str">
        <f t="shared" si="31"/>
        <v>831924394</v>
      </c>
      <c r="C414" s="359">
        <f t="shared" si="32"/>
        <v>45291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ТОПЛИВО АД</v>
      </c>
      <c r="B415" s="92" t="str">
        <f t="shared" si="31"/>
        <v>831924394</v>
      </c>
      <c r="C415" s="359">
        <f t="shared" si="32"/>
        <v>45291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ТОПЛИВО АД</v>
      </c>
      <c r="B416" s="92" t="str">
        <f t="shared" si="31"/>
        <v>831924394</v>
      </c>
      <c r="C416" s="359">
        <f t="shared" si="32"/>
        <v>45291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87445.01319000003</v>
      </c>
    </row>
    <row r="417" spans="1:8" ht="15.75">
      <c r="A417" s="92" t="str">
        <f t="shared" si="30"/>
        <v>ТОПЛИВО АД</v>
      </c>
      <c r="B417" s="92" t="str">
        <f t="shared" si="31"/>
        <v>831924394</v>
      </c>
      <c r="C417" s="359">
        <f t="shared" si="32"/>
        <v>45291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ТОПЛИВО АД</v>
      </c>
      <c r="B418" s="92" t="str">
        <f t="shared" si="31"/>
        <v>831924394</v>
      </c>
      <c r="C418" s="359">
        <f t="shared" si="32"/>
        <v>45291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ТОПЛИВО АД</v>
      </c>
      <c r="B419" s="92" t="str">
        <f t="shared" si="31"/>
        <v>831924394</v>
      </c>
      <c r="C419" s="359">
        <f t="shared" si="32"/>
        <v>45291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ТОПЛИВО АД</v>
      </c>
      <c r="B420" s="92" t="str">
        <f t="shared" si="31"/>
        <v>831924394</v>
      </c>
      <c r="C420" s="359">
        <f t="shared" si="32"/>
        <v>45291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87445.01319000003</v>
      </c>
    </row>
    <row r="421" spans="1:8" ht="15.75">
      <c r="A421" s="92" t="str">
        <f t="shared" si="30"/>
        <v>ТОПЛИВО АД</v>
      </c>
      <c r="B421" s="92" t="str">
        <f t="shared" si="31"/>
        <v>831924394</v>
      </c>
      <c r="C421" s="359">
        <f t="shared" si="32"/>
        <v>45291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-5941</v>
      </c>
    </row>
    <row r="422" spans="1:8" ht="15.75">
      <c r="A422" s="92" t="str">
        <f t="shared" si="30"/>
        <v>ТОПЛИВО АД</v>
      </c>
      <c r="B422" s="92" t="str">
        <f t="shared" si="31"/>
        <v>831924394</v>
      </c>
      <c r="C422" s="359">
        <f t="shared" si="32"/>
        <v>45291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ТОПЛИВО АД</v>
      </c>
      <c r="B423" s="92" t="str">
        <f t="shared" si="31"/>
        <v>831924394</v>
      </c>
      <c r="C423" s="359">
        <f t="shared" si="32"/>
        <v>45291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ТОПЛИВО АД</v>
      </c>
      <c r="B424" s="92" t="str">
        <f t="shared" si="31"/>
        <v>831924394</v>
      </c>
      <c r="C424" s="359">
        <f t="shared" si="32"/>
        <v>45291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ТОПЛИВО АД</v>
      </c>
      <c r="B425" s="92" t="str">
        <f t="shared" si="31"/>
        <v>831924394</v>
      </c>
      <c r="C425" s="359">
        <f t="shared" si="32"/>
        <v>45291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ТОПЛИВО АД</v>
      </c>
      <c r="B426" s="92" t="str">
        <f t="shared" si="31"/>
        <v>831924394</v>
      </c>
      <c r="C426" s="359">
        <f t="shared" si="32"/>
        <v>45291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ТОПЛИВО АД</v>
      </c>
      <c r="B427" s="92" t="str">
        <f t="shared" si="31"/>
        <v>831924394</v>
      </c>
      <c r="C427" s="359">
        <f t="shared" si="32"/>
        <v>45291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ТОПЛИВО АД</v>
      </c>
      <c r="B428" s="92" t="str">
        <f t="shared" si="31"/>
        <v>831924394</v>
      </c>
      <c r="C428" s="359">
        <f t="shared" si="32"/>
        <v>45291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ТОПЛИВО АД</v>
      </c>
      <c r="B429" s="92" t="str">
        <f t="shared" si="31"/>
        <v>831924394</v>
      </c>
      <c r="C429" s="359">
        <f t="shared" si="32"/>
        <v>45291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ТОПЛИВО АД</v>
      </c>
      <c r="B430" s="92" t="str">
        <f t="shared" si="31"/>
        <v>831924394</v>
      </c>
      <c r="C430" s="359">
        <f t="shared" si="32"/>
        <v>45291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ТОПЛИВО АД</v>
      </c>
      <c r="B431" s="92" t="str">
        <f t="shared" si="31"/>
        <v>831924394</v>
      </c>
      <c r="C431" s="359">
        <f t="shared" si="32"/>
        <v>45291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ТОПЛИВО АД</v>
      </c>
      <c r="B432" s="92" t="str">
        <f t="shared" si="31"/>
        <v>831924394</v>
      </c>
      <c r="C432" s="359">
        <f t="shared" si="32"/>
        <v>45291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ТОПЛИВО АД</v>
      </c>
      <c r="B433" s="92" t="str">
        <f t="shared" si="31"/>
        <v>831924394</v>
      </c>
      <c r="C433" s="359">
        <f t="shared" si="32"/>
        <v>45291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4</v>
      </c>
    </row>
    <row r="434" spans="1:8" ht="15.75">
      <c r="A434" s="92" t="str">
        <f t="shared" si="30"/>
        <v>ТОПЛИВО АД</v>
      </c>
      <c r="B434" s="92" t="str">
        <f t="shared" si="31"/>
        <v>831924394</v>
      </c>
      <c r="C434" s="359">
        <f t="shared" si="32"/>
        <v>45291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81508.01319000003</v>
      </c>
    </row>
    <row r="435" spans="1:8" ht="15.75">
      <c r="A435" s="92" t="str">
        <f t="shared" si="30"/>
        <v>ТОПЛИВО АД</v>
      </c>
      <c r="B435" s="92" t="str">
        <f t="shared" si="31"/>
        <v>831924394</v>
      </c>
      <c r="C435" s="359">
        <f t="shared" si="32"/>
        <v>45291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ТОПЛИВО АД</v>
      </c>
      <c r="B436" s="92" t="str">
        <f t="shared" si="31"/>
        <v>831924394</v>
      </c>
      <c r="C436" s="359">
        <f t="shared" si="32"/>
        <v>45291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ТОПЛИВО АД</v>
      </c>
      <c r="B437" s="92" t="str">
        <f t="shared" si="31"/>
        <v>831924394</v>
      </c>
      <c r="C437" s="359">
        <f t="shared" si="32"/>
        <v>45291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81508.01319000003</v>
      </c>
    </row>
    <row r="438" spans="1:8" ht="15.75">
      <c r="A438" s="92" t="str">
        <f t="shared" si="30"/>
        <v>ТОПЛИВО АД</v>
      </c>
      <c r="B438" s="92" t="str">
        <f t="shared" si="31"/>
        <v>831924394</v>
      </c>
      <c r="C438" s="359">
        <f t="shared" si="32"/>
        <v>45291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ТОПЛИВО АД</v>
      </c>
      <c r="B439" s="92" t="str">
        <f t="shared" si="31"/>
        <v>831924394</v>
      </c>
      <c r="C439" s="359">
        <f t="shared" si="32"/>
        <v>45291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ТОПЛИВО АД</v>
      </c>
      <c r="B440" s="92" t="str">
        <f t="shared" si="31"/>
        <v>831924394</v>
      </c>
      <c r="C440" s="359">
        <f t="shared" si="32"/>
        <v>45291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ТОПЛИВО АД</v>
      </c>
      <c r="B441" s="92" t="str">
        <f t="shared" si="31"/>
        <v>831924394</v>
      </c>
      <c r="C441" s="359">
        <f t="shared" si="32"/>
        <v>45291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ТОПЛИВО АД</v>
      </c>
      <c r="B442" s="92" t="str">
        <f t="shared" si="31"/>
        <v>831924394</v>
      </c>
      <c r="C442" s="359">
        <f t="shared" si="32"/>
        <v>45291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ТОПЛИВО АД</v>
      </c>
      <c r="B443" s="92" t="str">
        <f t="shared" si="31"/>
        <v>831924394</v>
      </c>
      <c r="C443" s="359">
        <f t="shared" si="32"/>
        <v>45291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ТОПЛИВО АД</v>
      </c>
      <c r="B444" s="92" t="str">
        <f t="shared" si="31"/>
        <v>831924394</v>
      </c>
      <c r="C444" s="359">
        <f t="shared" si="32"/>
        <v>45291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ТОПЛИВО АД</v>
      </c>
      <c r="B445" s="92" t="str">
        <f t="shared" si="31"/>
        <v>831924394</v>
      </c>
      <c r="C445" s="359">
        <f t="shared" si="32"/>
        <v>45291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ТОПЛИВО АД</v>
      </c>
      <c r="B446" s="92" t="str">
        <f t="shared" si="31"/>
        <v>831924394</v>
      </c>
      <c r="C446" s="359">
        <f t="shared" si="32"/>
        <v>45291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ТОПЛИВО АД</v>
      </c>
      <c r="B447" s="92" t="str">
        <f t="shared" si="31"/>
        <v>831924394</v>
      </c>
      <c r="C447" s="359">
        <f t="shared" si="32"/>
        <v>45291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ТОПЛИВО АД</v>
      </c>
      <c r="B448" s="92" t="str">
        <f t="shared" si="31"/>
        <v>831924394</v>
      </c>
      <c r="C448" s="359">
        <f t="shared" si="32"/>
        <v>45291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ТОПЛИВО АД</v>
      </c>
      <c r="B449" s="92" t="str">
        <f t="shared" si="31"/>
        <v>831924394</v>
      </c>
      <c r="C449" s="359">
        <f t="shared" si="32"/>
        <v>45291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ТОПЛИВО АД</v>
      </c>
      <c r="B450" s="92" t="str">
        <f t="shared" si="31"/>
        <v>831924394</v>
      </c>
      <c r="C450" s="359">
        <f t="shared" si="32"/>
        <v>45291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ТОПЛИВО АД</v>
      </c>
      <c r="B451" s="92" t="str">
        <f t="shared" si="31"/>
        <v>831924394</v>
      </c>
      <c r="C451" s="359">
        <f t="shared" si="32"/>
        <v>45291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ТОПЛИВО АД</v>
      </c>
      <c r="B452" s="92" t="str">
        <f t="shared" si="31"/>
        <v>831924394</v>
      </c>
      <c r="C452" s="359">
        <f t="shared" si="32"/>
        <v>45291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ТОПЛИВО АД</v>
      </c>
      <c r="B453" s="92" t="str">
        <f t="shared" si="31"/>
        <v>831924394</v>
      </c>
      <c r="C453" s="359">
        <f t="shared" si="32"/>
        <v>45291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ТОПЛИВО АД</v>
      </c>
      <c r="B454" s="92" t="str">
        <f t="shared" si="31"/>
        <v>831924394</v>
      </c>
      <c r="C454" s="359">
        <f t="shared" si="32"/>
        <v>45291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ТОПЛИВО АД</v>
      </c>
      <c r="B455" s="92" t="str">
        <f t="shared" si="31"/>
        <v>831924394</v>
      </c>
      <c r="C455" s="359">
        <f t="shared" si="32"/>
        <v>45291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ТОПЛИВО АД</v>
      </c>
      <c r="B456" s="92" t="str">
        <f t="shared" si="31"/>
        <v>831924394</v>
      </c>
      <c r="C456" s="359">
        <f t="shared" si="32"/>
        <v>45291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ТОПЛИВО АД</v>
      </c>
      <c r="B457" s="92" t="str">
        <f t="shared" si="31"/>
        <v>831924394</v>
      </c>
      <c r="C457" s="359">
        <f t="shared" si="32"/>
        <v>45291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ТОПЛИВО АД</v>
      </c>
      <c r="B458" s="92" t="str">
        <f t="shared" si="31"/>
        <v>831924394</v>
      </c>
      <c r="C458" s="359">
        <f t="shared" si="32"/>
        <v>45291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ТОПЛИВО АД</v>
      </c>
      <c r="B459" s="92" t="str">
        <f t="shared" si="31"/>
        <v>831924394</v>
      </c>
      <c r="C459" s="359">
        <f t="shared" si="32"/>
        <v>45291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ТОПЛИВО АД</v>
      </c>
      <c r="B464" s="92" t="str">
        <f aca="true" t="shared" si="34" ref="B464:B503">pdeBulstat</f>
        <v>831924394</v>
      </c>
      <c r="C464" s="359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ТОПЛИВО АД</v>
      </c>
      <c r="B465" s="92" t="str">
        <f t="shared" si="34"/>
        <v>831924394</v>
      </c>
      <c r="C465" s="359">
        <f t="shared" si="35"/>
        <v>45291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ТОПЛИВО АД</v>
      </c>
      <c r="B466" s="92" t="str">
        <f t="shared" si="34"/>
        <v>831924394</v>
      </c>
      <c r="C466" s="359">
        <f t="shared" si="35"/>
        <v>45291</v>
      </c>
      <c r="D466" s="92" t="s">
        <v>524</v>
      </c>
      <c r="E466" s="92">
        <v>1</v>
      </c>
      <c r="F466" s="92" t="s">
        <v>522</v>
      </c>
      <c r="H466" s="285">
        <f>'Справка 5'!C61</f>
        <v>2510</v>
      </c>
    </row>
    <row r="467" spans="1:8" ht="15.75">
      <c r="A467" s="92" t="str">
        <f t="shared" si="33"/>
        <v>ТОПЛИВО АД</v>
      </c>
      <c r="B467" s="92" t="str">
        <f t="shared" si="34"/>
        <v>831924394</v>
      </c>
      <c r="C467" s="359">
        <f t="shared" si="35"/>
        <v>45291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ТОПЛИВО АД</v>
      </c>
      <c r="B468" s="92" t="str">
        <f t="shared" si="34"/>
        <v>831924394</v>
      </c>
      <c r="C468" s="359">
        <f t="shared" si="35"/>
        <v>45291</v>
      </c>
      <c r="D468" s="92" t="s">
        <v>528</v>
      </c>
      <c r="E468" s="92">
        <v>1</v>
      </c>
      <c r="F468" s="92" t="s">
        <v>517</v>
      </c>
      <c r="H468" s="285">
        <f>'Справка 5'!C79</f>
        <v>2510</v>
      </c>
    </row>
    <row r="469" spans="1:8" ht="15.75">
      <c r="A469" s="92" t="str">
        <f t="shared" si="33"/>
        <v>ТОПЛИВО АД</v>
      </c>
      <c r="B469" s="92" t="str">
        <f t="shared" si="34"/>
        <v>831924394</v>
      </c>
      <c r="C469" s="359">
        <f t="shared" si="35"/>
        <v>45291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ТОПЛИВО АД</v>
      </c>
      <c r="B470" s="92" t="str">
        <f t="shared" si="34"/>
        <v>831924394</v>
      </c>
      <c r="C470" s="359">
        <f t="shared" si="35"/>
        <v>45291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ТОПЛИВО АД</v>
      </c>
      <c r="B471" s="92" t="str">
        <f t="shared" si="34"/>
        <v>831924394</v>
      </c>
      <c r="C471" s="359">
        <f t="shared" si="35"/>
        <v>45291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ТОПЛИВО АД</v>
      </c>
      <c r="B472" s="92" t="str">
        <f t="shared" si="34"/>
        <v>831924394</v>
      </c>
      <c r="C472" s="359">
        <f t="shared" si="35"/>
        <v>45291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ТОПЛИВО АД</v>
      </c>
      <c r="B473" s="92" t="str">
        <f t="shared" si="34"/>
        <v>831924394</v>
      </c>
      <c r="C473" s="359">
        <f t="shared" si="35"/>
        <v>45291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ТОПЛИВО АД</v>
      </c>
      <c r="B474" s="92" t="str">
        <f t="shared" si="34"/>
        <v>831924394</v>
      </c>
      <c r="C474" s="359">
        <f t="shared" si="35"/>
        <v>45291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ТОПЛИВО АД</v>
      </c>
      <c r="B475" s="92" t="str">
        <f t="shared" si="34"/>
        <v>831924394</v>
      </c>
      <c r="C475" s="359">
        <f t="shared" si="35"/>
        <v>45291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ТОПЛИВО АД</v>
      </c>
      <c r="B476" s="92" t="str">
        <f t="shared" si="34"/>
        <v>831924394</v>
      </c>
      <c r="C476" s="359">
        <f t="shared" si="35"/>
        <v>45291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ТОПЛИВО АД</v>
      </c>
      <c r="B477" s="92" t="str">
        <f t="shared" si="34"/>
        <v>831924394</v>
      </c>
      <c r="C477" s="359">
        <f t="shared" si="35"/>
        <v>45291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ТОПЛИВО АД</v>
      </c>
      <c r="B478" s="92" t="str">
        <f t="shared" si="34"/>
        <v>831924394</v>
      </c>
      <c r="C478" s="359">
        <f t="shared" si="35"/>
        <v>45291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ТОПЛИВО АД</v>
      </c>
      <c r="B479" s="92" t="str">
        <f t="shared" si="34"/>
        <v>831924394</v>
      </c>
      <c r="C479" s="359">
        <f t="shared" si="35"/>
        <v>45291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ТОПЛИВО АД</v>
      </c>
      <c r="B480" s="92" t="str">
        <f t="shared" si="34"/>
        <v>831924394</v>
      </c>
      <c r="C480" s="359">
        <f t="shared" si="35"/>
        <v>45291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ТОПЛИВО АД</v>
      </c>
      <c r="B481" s="92" t="str">
        <f t="shared" si="34"/>
        <v>831924394</v>
      </c>
      <c r="C481" s="359">
        <f t="shared" si="35"/>
        <v>45291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ТОПЛИВО АД</v>
      </c>
      <c r="B482" s="92" t="str">
        <f t="shared" si="34"/>
        <v>831924394</v>
      </c>
      <c r="C482" s="359">
        <f t="shared" si="35"/>
        <v>45291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ТОПЛИВО АД</v>
      </c>
      <c r="B483" s="92" t="str">
        <f t="shared" si="34"/>
        <v>831924394</v>
      </c>
      <c r="C483" s="359">
        <f t="shared" si="35"/>
        <v>45291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ТОПЛИВО АД</v>
      </c>
      <c r="B484" s="92" t="str">
        <f t="shared" si="34"/>
        <v>831924394</v>
      </c>
      <c r="C484" s="359">
        <f t="shared" si="35"/>
        <v>45291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ТОПЛИВО АД</v>
      </c>
      <c r="B485" s="92" t="str">
        <f t="shared" si="34"/>
        <v>831924394</v>
      </c>
      <c r="C485" s="359">
        <f t="shared" si="35"/>
        <v>45291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ТОПЛИВО АД</v>
      </c>
      <c r="B486" s="92" t="str">
        <f t="shared" si="34"/>
        <v>831924394</v>
      </c>
      <c r="C486" s="359">
        <f t="shared" si="35"/>
        <v>45291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ТОПЛИВО АД</v>
      </c>
      <c r="B487" s="92" t="str">
        <f t="shared" si="34"/>
        <v>831924394</v>
      </c>
      <c r="C487" s="359">
        <f t="shared" si="35"/>
        <v>45291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ТОПЛИВО АД</v>
      </c>
      <c r="B488" s="92" t="str">
        <f t="shared" si="34"/>
        <v>831924394</v>
      </c>
      <c r="C488" s="359">
        <f t="shared" si="35"/>
        <v>45291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ТОПЛИВО АД</v>
      </c>
      <c r="B489" s="92" t="str">
        <f t="shared" si="34"/>
        <v>831924394</v>
      </c>
      <c r="C489" s="359">
        <f t="shared" si="35"/>
        <v>45291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ТОПЛИВО АД</v>
      </c>
      <c r="B490" s="92" t="str">
        <f t="shared" si="34"/>
        <v>831924394</v>
      </c>
      <c r="C490" s="359">
        <f t="shared" si="35"/>
        <v>45291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ТОПЛИВО АД</v>
      </c>
      <c r="B491" s="92" t="str">
        <f t="shared" si="34"/>
        <v>831924394</v>
      </c>
      <c r="C491" s="359">
        <f t="shared" si="35"/>
        <v>45291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ТОПЛИВО АД</v>
      </c>
      <c r="B492" s="92" t="str">
        <f t="shared" si="34"/>
        <v>831924394</v>
      </c>
      <c r="C492" s="359">
        <f t="shared" si="35"/>
        <v>45291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ТОПЛИВО АД</v>
      </c>
      <c r="B493" s="92" t="str">
        <f t="shared" si="34"/>
        <v>831924394</v>
      </c>
      <c r="C493" s="359">
        <f t="shared" si="35"/>
        <v>45291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ТОПЛИВО АД</v>
      </c>
      <c r="B494" s="92" t="str">
        <f t="shared" si="34"/>
        <v>831924394</v>
      </c>
      <c r="C494" s="359">
        <f t="shared" si="35"/>
        <v>45291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ТОПЛИВО АД</v>
      </c>
      <c r="B495" s="92" t="str">
        <f t="shared" si="34"/>
        <v>831924394</v>
      </c>
      <c r="C495" s="359">
        <f t="shared" si="35"/>
        <v>45291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ТОПЛИВО АД</v>
      </c>
      <c r="B496" s="92" t="str">
        <f t="shared" si="34"/>
        <v>831924394</v>
      </c>
      <c r="C496" s="359">
        <f t="shared" si="35"/>
        <v>45291</v>
      </c>
      <c r="D496" s="92" t="s">
        <v>524</v>
      </c>
      <c r="E496" s="92">
        <v>4</v>
      </c>
      <c r="F496" s="92" t="s">
        <v>522</v>
      </c>
      <c r="H496" s="285">
        <f>'Справка 5'!F61</f>
        <v>2510</v>
      </c>
    </row>
    <row r="497" spans="1:8" ht="15.75">
      <c r="A497" s="92" t="str">
        <f t="shared" si="33"/>
        <v>ТОПЛИВО АД</v>
      </c>
      <c r="B497" s="92" t="str">
        <f t="shared" si="34"/>
        <v>831924394</v>
      </c>
      <c r="C497" s="359">
        <f t="shared" si="35"/>
        <v>45291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ТОПЛИВО АД</v>
      </c>
      <c r="B498" s="92" t="str">
        <f t="shared" si="34"/>
        <v>831924394</v>
      </c>
      <c r="C498" s="359">
        <f t="shared" si="35"/>
        <v>45291</v>
      </c>
      <c r="D498" s="92" t="s">
        <v>528</v>
      </c>
      <c r="E498" s="92">
        <v>4</v>
      </c>
      <c r="F498" s="92" t="s">
        <v>517</v>
      </c>
      <c r="H498" s="285">
        <f>'Справка 5'!F79</f>
        <v>2510</v>
      </c>
    </row>
    <row r="499" spans="1:8" ht="15.75">
      <c r="A499" s="92" t="str">
        <f t="shared" si="33"/>
        <v>ТОПЛИВО АД</v>
      </c>
      <c r="B499" s="92" t="str">
        <f t="shared" si="34"/>
        <v>831924394</v>
      </c>
      <c r="C499" s="359">
        <f t="shared" si="35"/>
        <v>45291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ТОПЛИВО АД</v>
      </c>
      <c r="B500" s="92" t="str">
        <f t="shared" si="34"/>
        <v>831924394</v>
      </c>
      <c r="C500" s="359">
        <f t="shared" si="35"/>
        <v>45291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ТОПЛИВО АД</v>
      </c>
      <c r="B501" s="92" t="str">
        <f t="shared" si="34"/>
        <v>831924394</v>
      </c>
      <c r="C501" s="359">
        <f t="shared" si="35"/>
        <v>45291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ТОПЛИВО АД</v>
      </c>
      <c r="B502" s="92" t="str">
        <f t="shared" si="34"/>
        <v>831924394</v>
      </c>
      <c r="C502" s="359">
        <f t="shared" si="35"/>
        <v>45291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ТОПЛИВО АД</v>
      </c>
      <c r="B503" s="92" t="str">
        <f t="shared" si="34"/>
        <v>831924394</v>
      </c>
      <c r="C503" s="359">
        <f t="shared" si="35"/>
        <v>45291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Ludmila Stamova</cp:lastModifiedBy>
  <cp:lastPrinted>2022-01-27T12:32:17Z</cp:lastPrinted>
  <dcterms:created xsi:type="dcterms:W3CDTF">2006-09-16T00:00:00Z</dcterms:created>
  <dcterms:modified xsi:type="dcterms:W3CDTF">2024-01-29T09:39:45Z</dcterms:modified>
  <cp:category/>
  <cp:version/>
  <cp:contentType/>
  <cp:contentStatus/>
</cp:coreProperties>
</file>