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<sst xmlns="http://schemas.openxmlformats.org/spreadsheetml/2006/main" count="1053" uniqueCount="874">
  <si>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</si>
  <si>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</si>
  <si>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</si>
  <si>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 консолидиран</t>
  </si>
  <si>
    <t>РГ-05-256</t>
  </si>
  <si>
    <t>Отчетен период:01.01-30.09.2015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</si>
  <si>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</si>
  <si>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</si>
  <si>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</si>
  <si>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</si>
  <si>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</si>
  <si>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</si>
  <si>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</si>
  <si>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</si>
  <si>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</si>
  <si>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</si>
  <si>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</si>
  <si>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</si>
  <si>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</si>
  <si>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</si>
  <si>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</si>
  <si>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</si>
  <si>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</si>
  <si>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</si>
  <si>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</si>
  <si>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</si>
  <si>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</si>
  <si>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</si>
  <si>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</si>
  <si>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</si>
  <si>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</si>
  <si>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</si>
  <si>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</si>
  <si>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</si>
  <si>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</si>
  <si>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</si>
  <si>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</si>
  <si>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</si>
  <si>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</si>
  <si>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</si>
  <si>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</si>
  <si>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</si>
  <si>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</si>
  <si>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</si>
  <si>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</si>
  <si>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</si>
  <si>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</si>
  <si>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</si>
  <si>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</si>
  <si>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</si>
  <si>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</si>
  <si>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</si>
  <si>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</si>
  <si>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</si>
  <si>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</si>
  <si>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</si>
  <si>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</si>
  <si>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</si>
  <si>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</si>
  <si>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</si>
  <si>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</si>
  <si>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</si>
  <si>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</si>
  <si>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</si>
  <si>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</si>
  <si>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</si>
  <si>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</si>
  <si>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</si>
  <si>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</si>
  <si>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</si>
  <si>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</si>
  <si>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</si>
  <si>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</si>
  <si>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</si>
  <si>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</si>
  <si>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</si>
  <si>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</si>
  <si>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</si>
  <si>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</si>
  <si>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</si>
  <si>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</si>
  <si>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</si>
  <si>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</si>
  <si>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</si>
  <si>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</si>
  <si>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</si>
  <si>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</si>
  <si>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</si>
  <si>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</si>
  <si>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</si>
  <si>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</si>
  <si>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</si>
  <si>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</si>
  <si>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</si>
  <si>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</si>
  <si>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</si>
  <si>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</si>
  <si>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</si>
  <si>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</si>
  <si>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</si>
  <si>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</si>
  <si>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</si>
  <si>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</si>
  <si>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</si>
  <si>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</si>
  <si>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</si>
  <si>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</si>
  <si>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</si>
  <si>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</si>
  <si>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</si>
  <si>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</si>
  <si>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</si>
  <si>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</si>
  <si>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</si>
  <si>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</si>
  <si>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</si>
  <si>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</si>
  <si>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</si>
  <si>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</si>
  <si>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</si>
  <si>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</si>
  <si>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</si>
  <si>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</si>
  <si>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</si>
  <si>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</si>
  <si>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</si>
  <si>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</si>
  <si>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</si>
  <si>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</si>
  <si>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</si>
  <si>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</si>
  <si>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</si>
  <si>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</si>
  <si>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</si>
  <si>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</si>
  <si>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</si>
  <si>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</si>
  <si>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</si>
  <si>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</si>
  <si>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</si>
  <si>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</si>
  <si>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</si>
  <si>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</si>
  <si>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</si>
  <si>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</si>
  <si>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</si>
  <si>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</si>
  <si>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</si>
  <si>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</si>
  <si>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</si>
  <si>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</si>
  <si>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</si>
  <si>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</si>
  <si>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</si>
  <si>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</si>
  <si>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</si>
  <si>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</si>
  <si>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</si>
  <si>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</si>
  <si>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</si>
  <si>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</si>
  <si>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</si>
  <si>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</si>
  <si>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</si>
  <si>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</si>
  <si>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</si>
  <si>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</si>
  <si>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</si>
  <si>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</si>
  <si>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</si>
  <si>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</si>
  <si>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</si>
  <si>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</si>
  <si>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</si>
  <si>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</si>
  <si>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</si>
  <si>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</si>
  <si>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</si>
  <si>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</si>
  <si>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</si>
  <si>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</si>
  <si>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</si>
  <si>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</si>
  <si>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</si>
  <si>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</si>
  <si>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</si>
  <si>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</si>
  <si>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</si>
  <si>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</si>
  <si>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</si>
  <si>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</si>
  <si>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</si>
  <si>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</si>
  <si>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</si>
  <si>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</si>
  <si>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</si>
  <si>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</si>
  <si>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</si>
  <si>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</si>
  <si>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</si>
  <si>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</si>
  <si>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</si>
  <si>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</si>
  <si>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</si>
  <si>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</si>
  <si>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</si>
  <si>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</si>
  <si>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</si>
  <si>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</si>
  <si>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</si>
  <si>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</si>
  <si>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</si>
  <si>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</si>
  <si>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</si>
  <si>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</si>
  <si>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</si>
  <si>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</si>
  <si>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</si>
  <si>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</si>
  <si>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</si>
  <si>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</si>
  <si>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</si>
  <si>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</si>
  <si>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</si>
  <si>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</si>
  <si>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</si>
  <si>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</si>
  <si>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</si>
  <si>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</si>
  <si>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</si>
  <si>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</si>
  <si>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</si>
  <si>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</si>
  <si>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</si>
  <si>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</si>
  <si>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</si>
  <si>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</si>
  <si>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</si>
  <si>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</si>
  <si>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</si>
  <si>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</si>
  <si>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</si>
  <si>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</si>
  <si>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</si>
  <si>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</si>
  <si>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</si>
  <si>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</si>
  <si>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</si>
  <si>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</si>
  <si>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</si>
  <si>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</si>
  <si>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</si>
  <si>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</si>
  <si>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</si>
  <si>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</si>
  <si>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</si>
  <si>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</si>
  <si>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</si>
  <si>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</si>
  <si>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</si>
  <si>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</si>
  <si>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</si>
  <si>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</si>
  <si>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</si>
  <si>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</si>
  <si>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</si>
  <si>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</si>
  <si>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</si>
  <si>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</si>
  <si>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</si>
  <si>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</si>
  <si>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</si>
  <si>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</si>
  <si>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</si>
  <si>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30.09.2015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</si>
  <si>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</si>
  <si>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</si>
  <si>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</si>
  <si>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отчета:консолидиран </t>
  </si>
  <si>
    <t>Отчетен период: 01.01-30.09.2015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</si>
  <si>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</si>
  <si>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</si>
  <si>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</si>
  <si>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</si>
  <si>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</si>
  <si>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</si>
  <si>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</si>
  <si>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</si>
  <si>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</si>
  <si>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</si>
  <si>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</si>
  <si>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</si>
  <si>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</si>
  <si>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</si>
  <si>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</si>
  <si>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</si>
  <si>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</si>
  <si>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</si>
  <si>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</si>
  <si>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</si>
  <si>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</si>
  <si>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</si>
  <si>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</si>
  <si>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</si>
  <si>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</si>
  <si>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</si>
  <si>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</si>
  <si>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</si>
  <si>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</si>
  <si>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</si>
  <si>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</si>
  <si>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</si>
  <si>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</si>
  <si>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</si>
  <si>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</si>
  <si>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</si>
  <si>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</si>
  <si>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</si>
  <si>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</si>
  <si>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</si>
  <si>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</si>
  <si>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</si>
  <si>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</si>
  <si>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</si>
  <si>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</si>
  <si>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</si>
  <si>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</si>
  <si>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</si>
  <si>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</si>
  <si>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</si>
  <si>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</si>
  <si>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</si>
  <si>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</si>
  <si>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</si>
  <si>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</si>
  <si>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</si>
  <si>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</si>
  <si>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</si>
  <si>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</si>
  <si>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</si>
  <si>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</si>
  <si>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</si>
  <si>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</si>
  <si>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</si>
  <si>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</si>
  <si>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</si>
  <si>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</si>
  <si>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</si>
  <si>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</si>
  <si>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</si>
  <si>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</si>
  <si>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</si>
  <si>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</si>
  <si>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</si>
  <si>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</si>
  <si>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</si>
  <si>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</si>
  <si>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</si>
  <si>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</si>
  <si>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</si>
  <si>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</si>
  <si>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</si>
  <si>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</si>
  <si>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</si>
  <si>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</si>
  <si>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</si>
  <si>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</si>
  <si>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</si>
  <si>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</si>
  <si>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</si>
  <si>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</si>
  <si>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</si>
  <si>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</si>
  <si>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</si>
  <si>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</si>
  <si>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</si>
  <si>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</si>
  <si>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</si>
  <si>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</si>
  <si>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</si>
  <si>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</si>
  <si>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</si>
  <si>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</si>
  <si>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</si>
  <si>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</si>
  <si>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</si>
  <si>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</si>
  <si>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</si>
  <si>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30.09.2015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</si>
  <si>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</si>
  <si>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</si>
  <si>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</si>
  <si>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</si>
  <si>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</si>
  <si>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 xml:space="preserve">Вид на отчета: консолидиран </t>
  </si>
  <si>
    <t>Отчетен период:01.01-30.09.2015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</si>
  <si>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</si>
  <si>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</si>
  <si>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</si>
  <si>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</si>
  <si>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</si>
  <si>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</si>
  <si>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</si>
  <si>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</si>
  <si>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</si>
  <si>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</si>
  <si>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</si>
  <si>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</si>
  <si>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</si>
  <si>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</si>
  <si>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</si>
  <si>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</si>
  <si>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</si>
  <si>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</si>
  <si>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</si>
  <si>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</si>
  <si>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</si>
  <si>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</si>
  <si>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</si>
  <si>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</si>
  <si>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</si>
  <si>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</si>
  <si>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</si>
  <si>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</si>
  <si>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</si>
  <si>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</si>
  <si>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</si>
  <si>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</si>
  <si>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</si>
  <si>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</si>
  <si>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</si>
  <si>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</si>
  <si>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</si>
  <si>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</si>
  <si>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</si>
  <si>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</si>
  <si>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</si>
  <si>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</si>
  <si>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</si>
  <si>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</si>
  <si>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</si>
  <si>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</si>
  <si>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</si>
  <si>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</si>
  <si>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</si>
  <si>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</si>
  <si>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</si>
  <si>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</si>
  <si>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</si>
  <si>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</si>
  <si>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</si>
  <si>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</si>
  <si>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</si>
  <si>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</si>
  <si>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</si>
  <si>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</si>
  <si>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</si>
  <si>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</si>
  <si>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</si>
  <si>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</si>
  <si>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</si>
  <si>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</si>
  <si>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</si>
  <si>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</si>
  <si>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</si>
  <si>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</si>
  <si>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</si>
  <si>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</si>
  <si>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</si>
  <si>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</si>
  <si>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</si>
  <si>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30.09.2015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</si>
  <si>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</si>
  <si>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</si>
  <si>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</si>
  <si>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</si>
  <si>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</si>
  <si>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</si>
  <si>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</si>
  <si>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</si>
  <si>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</si>
  <si>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</si>
  <si>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</si>
  <si>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</si>
  <si>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</si>
  <si>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</si>
  <si>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</si>
  <si>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</si>
  <si>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</si>
  <si>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</si>
  <si>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</si>
  <si>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</si>
  <si>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</si>
  <si>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</si>
  <si>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</si>
  <si>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</si>
  <si>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</si>
  <si>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</si>
  <si>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</si>
  <si>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</si>
  <si>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</si>
  <si>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</si>
  <si>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</si>
  <si>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</si>
  <si>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</si>
  <si>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</si>
  <si>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</si>
  <si>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</si>
  <si>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</si>
  <si>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</si>
  <si>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</si>
  <si>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</si>
  <si>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</si>
  <si>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</si>
  <si>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</si>
  <si>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</si>
  <si>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</si>
  <si>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</si>
  <si>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</si>
  <si>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</si>
  <si>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</si>
  <si>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</si>
  <si>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</si>
  <si>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</si>
  <si>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</si>
  <si>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</si>
  <si>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</si>
  <si>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</si>
  <si>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</si>
  <si>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</si>
  <si>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</si>
  <si>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</si>
  <si>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</si>
  <si>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съставяне:30.09.2015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</si>
  <si>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</si>
  <si>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</si>
  <si>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</si>
  <si>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</si>
  <si>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период:01.01-30.09.2015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</si>
  <si>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</si>
  <si>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</si>
  <si>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</si>
  <si>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</si>
  <si>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</si>
  <si>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</si>
  <si>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</si>
  <si>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</si>
  <si>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</si>
  <si>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</si>
  <si>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</si>
  <si>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</si>
  <si>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</si>
  <si>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</si>
  <si>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</si>
  <si>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</si>
  <si>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</si>
  <si>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</si>
  <si>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</si>
  <si>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</si>
  <si>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</si>
  <si>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</si>
  <si>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</si>
  <si>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</si>
  <si>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</si>
  <si>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</si>
  <si>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</si>
  <si>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</si>
  <si>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</si>
  <si>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</si>
  <si>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</si>
  <si>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</si>
  <si>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</si>
  <si>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</si>
  <si>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</si>
  <si>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</si>
  <si>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</si>
  <si>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</si>
  <si>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</si>
  <si>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</si>
  <si>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</si>
  <si>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</si>
  <si>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</si>
  <si>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</si>
  <si>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</si>
  <si>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</si>
  <si>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</si>
  <si>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</si>
  <si>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</si>
  <si>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</si>
  <si>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</si>
  <si>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</si>
  <si>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</si>
  <si>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</si>
  <si>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</si>
  <si>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</si>
  <si>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</si>
  <si>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</si>
  <si>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</si>
  <si>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</si>
  <si>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</si>
  <si>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</si>
  <si>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</si>
  <si>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</si>
  <si>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</si>
  <si>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</si>
  <si>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</si>
  <si>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</si>
  <si>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</si>
  <si>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</si>
  <si>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</si>
  <si>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</si>
  <si>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</si>
  <si>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</si>
  <si>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</si>
  <si>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</si>
  <si>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</si>
  <si>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</si>
  <si>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</si>
  <si>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</si>
  <si>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</si>
  <si>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</si>
  <si>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</si>
  <si>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</si>
  <si>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</si>
  <si>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</si>
  <si>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30.09.2015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</si>
  <si>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</si>
  <si>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</si>
  <si>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</si>
  <si>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</si>
  <si>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</si>
  <si>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</si>
  <si>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</si>
  <si>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</si>
  <si>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</si>
  <si>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</si>
  <si>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</si>
  <si>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</si>
  <si>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</si>
  <si>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</si>
  <si>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</si>
  <si>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</si>
  <si>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</si>
  <si>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</si>
  <si>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</si>
  <si>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</si>
  <si>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</si>
  <si>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</si>
  <si>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</si>
  <si>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</si>
  <si>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</si>
  <si>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</si>
  <si>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</si>
  <si>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</si>
  <si>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</si>
  <si>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</si>
  <si>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</si>
  <si>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</si>
  <si>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</si>
  <si>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</si>
  <si>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</si>
  <si>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</si>
  <si>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</si>
  <si>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</si>
  <si>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</si>
  <si>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</si>
  <si>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</si>
  <si>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</si>
  <si>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</si>
  <si>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</si>
  <si>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</si>
  <si>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</si>
  <si>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</si>
  <si>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</si>
  <si>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</si>
  <si>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</si>
  <si>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</si>
  <si>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</si>
  <si>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</si>
  <si>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</si>
  <si>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</si>
  <si>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</si>
  <si>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</si>
  <si>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</si>
  <si>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</si>
  <si>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</si>
  <si>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</si>
  <si>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</si>
  <si>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</si>
  <si>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</si>
  <si>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</si>
  <si>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</si>
  <si>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</si>
  <si>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</si>
  <si>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</si>
  <si>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</si>
  <si>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</si>
  <si>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</si>
  <si>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</si>
  <si>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</si>
  <si>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</si>
  <si>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</si>
  <si>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</si>
  <si>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</si>
  <si>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</si>
  <si>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</si>
  <si>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</si>
  <si>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</si>
  <si>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</si>
  <si>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</si>
  <si>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</si>
  <si>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</si>
  <si>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</si>
  <si>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</si>
  <si>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</si>
  <si>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</si>
  <si>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</si>
  <si>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</si>
  <si>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</si>
  <si>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</si>
  <si>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</si>
  <si>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</si>
  <si>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</si>
  <si>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</si>
  <si>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</si>
  <si>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</si>
  <si>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</si>
  <si>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</si>
  <si>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</si>
  <si>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</si>
  <si>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</si>
  <si>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</si>
  <si>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</si>
  <si>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</si>
  <si>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</si>
  <si>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</si>
  <si>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</si>
  <si>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</si>
  <si>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</si>
  <si>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</si>
  <si>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</si>
  <si>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</si>
  <si>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</si>
  <si>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</si>
  <si>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</si>
  <si>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</si>
  <si>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</si>
  <si>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</si>
  <si>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</si>
  <si>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</si>
  <si>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</si>
  <si>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</si>
  <si>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</si>
  <si>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</si>
  <si>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</si>
  <si>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</si>
  <si>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</si>
  <si>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</si>
  <si>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</si>
  <si>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</si>
  <si>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</si>
  <si>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</si>
  <si>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</si>
  <si>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</si>
  <si>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</si>
  <si>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</si>
  <si>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</si>
  <si>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</si>
  <si>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</si>
  <si>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</si>
  <si>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</si>
  <si>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</si>
  <si>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</si>
  <si>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</si>
  <si>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</si>
  <si>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</si>
  <si>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</si>
  <si>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</si>
  <si>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</si>
  <si>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</si>
  <si>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</si>
  <si>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</si>
  <si>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</si>
  <si>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</si>
  <si>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</si>
  <si>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</si>
  <si>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</si>
  <si>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</si>
  <si>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</si>
  <si>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</si>
  <si>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</si>
  <si>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</si>
  <si>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</si>
  <si>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</si>
  <si>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</si>
  <si>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</si>
  <si>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</si>
  <si>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</si>
  <si>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</si>
  <si>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</si>
  <si>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съставяне:30.09.2015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</si>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</sst>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##0"/>
    <numFmt numFmtId="168" formatCode="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17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2" borderId="8" xfId="26" applyNumberFormat="1" applyFont="1" applyFill="1" applyBorder="1" applyAlignment="1" applyProtection="1">
      <alignment vertical="top" wrapText="1"/>
      <protection locked="0"/>
    </xf>
    <xf numFmtId="168" fontId="0" fillId="0" borderId="5" xfId="26" applyNumberFormat="1" applyFont="1" applyBorder="1" applyAlignment="1" applyProtection="1">
      <alignment horizontal="right" vertical="top" wrapText="1"/>
      <protection/>
    </xf>
    <xf numFmtId="167" fontId="4" fillId="2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8" fontId="7" fillId="0" borderId="5" xfId="26" applyNumberFormat="1" applyFont="1" applyBorder="1" applyAlignment="1" applyProtection="1">
      <alignment horizontal="right" vertical="top" wrapText="1"/>
      <protection/>
    </xf>
    <xf numFmtId="168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8" fontId="8" fillId="0" borderId="8" xfId="26" applyNumberFormat="1" applyFont="1" applyBorder="1" applyAlignment="1" applyProtection="1">
      <alignment horizontal="right" vertical="top" wrapText="1"/>
      <protection/>
    </xf>
    <xf numFmtId="168" fontId="0" fillId="0" borderId="15" xfId="0" applyNumberFormat="1" applyFont="1" applyBorder="1" applyAlignment="1" applyProtection="1">
      <alignment vertical="top" wrapText="1"/>
      <protection/>
    </xf>
    <xf numFmtId="168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8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8" fontId="6" fillId="2" borderId="5" xfId="26" applyNumberFormat="1" applyFont="1" applyFill="1" applyBorder="1" applyAlignment="1" applyProtection="1">
      <alignment vertical="top" wrapText="1"/>
      <protection/>
    </xf>
    <xf numFmtId="168" fontId="4" fillId="0" borderId="6" xfId="26" applyNumberFormat="1" applyFont="1" applyFill="1" applyBorder="1" applyAlignment="1" applyProtection="1">
      <alignment vertical="top" wrapText="1"/>
      <protection/>
    </xf>
    <xf numFmtId="168" fontId="0" fillId="0" borderId="0" xfId="26" applyNumberFormat="1" applyFont="1" applyAlignment="1" applyProtection="1">
      <alignment vertical="top"/>
      <protection/>
    </xf>
    <xf numFmtId="168" fontId="4" fillId="0" borderId="5" xfId="26" applyNumberFormat="1" applyFont="1" applyBorder="1" applyAlignment="1" applyProtection="1">
      <alignment vertical="top" wrapText="1"/>
      <protection/>
    </xf>
    <xf numFmtId="168" fontId="6" fillId="2" borderId="5" xfId="26" applyNumberFormat="1" applyFont="1" applyFill="1" applyBorder="1" applyAlignment="1" applyProtection="1">
      <alignment vertical="top"/>
      <protection/>
    </xf>
    <xf numFmtId="168" fontId="0" fillId="0" borderId="0" xfId="26" applyNumberFormat="1" applyFont="1" applyAlignment="1">
      <alignment vertical="top"/>
      <protection/>
    </xf>
    <xf numFmtId="168" fontId="9" fillId="0" borderId="9" xfId="26" applyNumberFormat="1" applyFont="1" applyBorder="1" applyAlignment="1" applyProtection="1">
      <alignment horizontal="right" vertical="top" wrapText="1"/>
      <protection/>
    </xf>
    <xf numFmtId="168" fontId="0" fillId="0" borderId="10" xfId="0" applyNumberFormat="1" applyFont="1" applyBorder="1" applyAlignment="1" applyProtection="1">
      <alignment vertical="top" wrapText="1"/>
      <protection/>
    </xf>
    <xf numFmtId="168" fontId="0" fillId="0" borderId="11" xfId="0" applyNumberFormat="1" applyFont="1" applyBorder="1" applyAlignment="1" applyProtection="1">
      <alignment vertical="top" wrapText="1"/>
      <protection/>
    </xf>
    <xf numFmtId="168" fontId="6" fillId="2" borderId="5" xfId="0" applyNumberFormat="1" applyFont="1" applyFill="1" applyBorder="1" applyAlignment="1" applyProtection="1">
      <alignment vertical="top" wrapText="1"/>
      <protection/>
    </xf>
    <xf numFmtId="168" fontId="0" fillId="0" borderId="12" xfId="0" applyNumberFormat="1" applyFont="1" applyBorder="1" applyAlignment="1" applyProtection="1">
      <alignment vertical="top" wrapText="1"/>
      <protection/>
    </xf>
    <xf numFmtId="168" fontId="0" fillId="0" borderId="13" xfId="0" applyNumberFormat="1" applyFont="1" applyBorder="1" applyAlignment="1" applyProtection="1">
      <alignment vertical="top" wrapText="1"/>
      <protection/>
    </xf>
    <xf numFmtId="168" fontId="0" fillId="0" borderId="14" xfId="0" applyNumberFormat="1" applyFont="1" applyBorder="1" applyAlignment="1" applyProtection="1">
      <alignment vertical="top" wrapText="1"/>
      <protection/>
    </xf>
    <xf numFmtId="168" fontId="9" fillId="0" borderId="5" xfId="26" applyNumberFormat="1" applyFont="1" applyBorder="1" applyAlignment="1" applyProtection="1">
      <alignment horizontal="right" vertical="top" wrapText="1"/>
      <protection/>
    </xf>
    <xf numFmtId="168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8" fontId="4" fillId="0" borderId="9" xfId="26" applyNumberFormat="1" applyFont="1" applyBorder="1" applyAlignment="1" applyProtection="1">
      <alignment vertical="top" wrapText="1"/>
      <protection/>
    </xf>
    <xf numFmtId="168" fontId="0" fillId="0" borderId="17" xfId="0" applyNumberFormat="1" applyFont="1" applyBorder="1" applyAlignment="1" applyProtection="1">
      <alignment vertical="top" wrapText="1"/>
      <protection/>
    </xf>
    <xf numFmtId="168" fontId="0" fillId="0" borderId="0" xfId="0" applyNumberFormat="1" applyFont="1" applyBorder="1" applyAlignment="1" applyProtection="1">
      <alignment vertical="top" wrapText="1"/>
      <protection/>
    </xf>
    <xf numFmtId="168" fontId="0" fillId="0" borderId="18" xfId="0" applyNumberFormat="1" applyFont="1" applyBorder="1" applyAlignment="1" applyProtection="1">
      <alignment vertical="top" wrapText="1"/>
      <protection/>
    </xf>
    <xf numFmtId="167" fontId="4" fillId="2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8" fontId="3" fillId="0" borderId="5" xfId="26" applyNumberFormat="1" applyFont="1" applyBorder="1" applyAlignment="1" applyProtection="1">
      <alignment horizontal="right" vertical="top" wrapText="1"/>
      <protection/>
    </xf>
    <xf numFmtId="168" fontId="4" fillId="0" borderId="5" xfId="26" applyNumberFormat="1" applyFont="1" applyBorder="1" applyAlignment="1" applyProtection="1">
      <alignment horizontal="right" vertical="top" wrapText="1"/>
      <protection/>
    </xf>
    <xf numFmtId="168" fontId="7" fillId="0" borderId="19" xfId="26" applyNumberFormat="1" applyFont="1" applyBorder="1" applyAlignment="1" applyProtection="1">
      <alignment horizontal="right" vertical="top" wrapText="1"/>
      <protection/>
    </xf>
    <xf numFmtId="168" fontId="4" fillId="0" borderId="20" xfId="26" applyNumberFormat="1" applyFont="1" applyBorder="1" applyAlignment="1" applyProtection="1">
      <alignment vertical="top" wrapText="1"/>
      <protection/>
    </xf>
    <xf numFmtId="168" fontId="0" fillId="0" borderId="9" xfId="26" applyNumberFormat="1" applyFont="1" applyBorder="1" applyAlignment="1" applyProtection="1">
      <alignment horizontal="right" vertical="top" wrapText="1"/>
      <protection/>
    </xf>
    <xf numFmtId="168" fontId="4" fillId="0" borderId="10" xfId="26" applyNumberFormat="1" applyFont="1" applyBorder="1" applyAlignment="1" applyProtection="1">
      <alignment vertical="top" wrapText="1"/>
      <protection/>
    </xf>
    <xf numFmtId="168" fontId="4" fillId="0" borderId="11" xfId="26" applyNumberFormat="1" applyFont="1" applyBorder="1" applyAlignment="1" applyProtection="1">
      <alignment vertical="top" wrapText="1"/>
      <protection/>
    </xf>
    <xf numFmtId="168" fontId="6" fillId="2" borderId="5" xfId="0" applyNumberFormat="1" applyFont="1" applyFill="1" applyBorder="1" applyAlignment="1" applyProtection="1">
      <alignment vertical="top"/>
      <protection/>
    </xf>
    <xf numFmtId="168" fontId="0" fillId="0" borderId="12" xfId="26" applyNumberFormat="1" applyFont="1" applyBorder="1" applyAlignment="1" applyProtection="1">
      <alignment horizontal="right" vertical="top" wrapText="1"/>
      <protection/>
    </xf>
    <xf numFmtId="168" fontId="4" fillId="0" borderId="13" xfId="26" applyNumberFormat="1" applyFont="1" applyBorder="1" applyAlignment="1" applyProtection="1">
      <alignment vertical="top" wrapText="1"/>
      <protection/>
    </xf>
    <xf numFmtId="168" fontId="4" fillId="0" borderId="14" xfId="26" applyNumberFormat="1" applyFont="1" applyBorder="1" applyAlignment="1" applyProtection="1">
      <alignment vertical="top" wrapText="1"/>
      <protection/>
    </xf>
    <xf numFmtId="168" fontId="7" fillId="0" borderId="21" xfId="26" applyNumberFormat="1" applyFont="1" applyBorder="1" applyAlignment="1" applyProtection="1">
      <alignment horizontal="right" vertical="top" wrapText="1"/>
      <protection/>
    </xf>
    <xf numFmtId="168" fontId="7" fillId="2" borderId="5" xfId="26" applyNumberFormat="1" applyFont="1" applyFill="1" applyBorder="1" applyAlignment="1" applyProtection="1">
      <alignment horizontal="right" vertical="top" wrapText="1"/>
      <protection/>
    </xf>
    <xf numFmtId="168" fontId="0" fillId="0" borderId="5" xfId="0" applyNumberFormat="1" applyFont="1" applyBorder="1" applyAlignment="1" applyProtection="1">
      <alignment vertical="top" wrapText="1"/>
      <protection/>
    </xf>
    <xf numFmtId="168" fontId="0" fillId="0" borderId="6" xfId="0" applyNumberFormat="1" applyFont="1" applyBorder="1" applyAlignment="1" applyProtection="1">
      <alignment vertical="top" wrapText="1"/>
      <protection/>
    </xf>
    <xf numFmtId="168" fontId="3" fillId="0" borderId="6" xfId="26" applyNumberFormat="1" applyFont="1" applyBorder="1" applyAlignment="1" applyProtection="1">
      <alignment vertical="top" wrapText="1"/>
      <protection/>
    </xf>
    <xf numFmtId="168" fontId="0" fillId="2" borderId="5" xfId="0" applyNumberFormat="1" applyFont="1" applyFill="1" applyBorder="1" applyAlignment="1" applyProtection="1">
      <alignment vertical="top"/>
      <protection/>
    </xf>
    <xf numFmtId="168" fontId="0" fillId="0" borderId="5" xfId="0" applyNumberFormat="1" applyFont="1" applyBorder="1" applyAlignment="1" applyProtection="1">
      <alignment vertical="top"/>
      <protection/>
    </xf>
    <xf numFmtId="168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8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8" fontId="9" fillId="0" borderId="23" xfId="26" applyNumberFormat="1" applyFont="1" applyBorder="1" applyAlignment="1" applyProtection="1">
      <alignment horizontal="right" vertical="top" wrapText="1"/>
      <protection/>
    </xf>
    <xf numFmtId="168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8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8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2" borderId="0" xfId="28" applyFont="1" applyFill="1" applyAlignment="1">
      <alignment wrapText="1"/>
      <protection/>
    </xf>
    <xf numFmtId="164" fontId="10" fillId="2" borderId="0" xfId="28" applyFont="1" applyFill="1">
      <alignment/>
      <protection/>
    </xf>
    <xf numFmtId="164" fontId="0" fillId="2" borderId="0" xfId="0" applyFill="1" applyAlignment="1">
      <alignment/>
    </xf>
    <xf numFmtId="164" fontId="11" fillId="2" borderId="0" xfId="28" applyFont="1" applyFill="1" applyBorder="1" applyAlignment="1" applyProtection="1">
      <alignment horizontal="center" vertical="center" wrapText="1"/>
      <protection locked="0"/>
    </xf>
    <xf numFmtId="164" fontId="12" fillId="2" borderId="0" xfId="28" applyFont="1" applyFill="1" applyProtection="1">
      <alignment/>
      <protection locked="0"/>
    </xf>
    <xf numFmtId="164" fontId="11" fillId="2" borderId="0" xfId="26" applyFont="1" applyFill="1" applyBorder="1" applyAlignment="1" applyProtection="1">
      <alignment vertical="top" wrapText="1"/>
      <protection locked="0"/>
    </xf>
    <xf numFmtId="164" fontId="12" fillId="2" borderId="0" xfId="28" applyFont="1" applyFill="1" applyBorder="1" applyAlignment="1" applyProtection="1">
      <alignment horizontal="center"/>
      <protection locked="0"/>
    </xf>
    <xf numFmtId="164" fontId="13" fillId="2" borderId="0" xfId="28" applyFont="1" applyFill="1" applyBorder="1" applyAlignment="1" applyProtection="1">
      <alignment vertical="center" wrapText="1"/>
      <protection locked="0"/>
    </xf>
    <xf numFmtId="164" fontId="12" fillId="2" borderId="0" xfId="28" applyFont="1" applyFill="1" applyAlignment="1" applyProtection="1">
      <alignment horizontal="center" wrapText="1"/>
      <protection locked="0"/>
    </xf>
    <xf numFmtId="164" fontId="4" fillId="2" borderId="0" xfId="26" applyFont="1" applyFill="1" applyAlignment="1" applyProtection="1">
      <alignment vertical="top"/>
      <protection locked="0"/>
    </xf>
    <xf numFmtId="164" fontId="3" fillId="2" borderId="0" xfId="26" applyFont="1" applyFill="1" applyBorder="1" applyAlignment="1" applyProtection="1">
      <alignment vertical="top" wrapText="1"/>
      <protection locked="0"/>
    </xf>
    <xf numFmtId="164" fontId="12" fillId="2" borderId="0" xfId="28" applyFont="1" applyFill="1" applyBorder="1" applyAlignment="1" applyProtection="1">
      <alignment wrapText="1"/>
      <protection locked="0"/>
    </xf>
    <xf numFmtId="164" fontId="4" fillId="2" borderId="0" xfId="26" applyFont="1" applyFill="1" applyAlignment="1" applyProtection="1">
      <alignment vertical="top" wrapText="1"/>
      <protection locked="0"/>
    </xf>
    <xf numFmtId="164" fontId="12" fillId="2" borderId="0" xfId="26" applyFont="1" applyFill="1" applyBorder="1" applyAlignment="1" applyProtection="1">
      <alignment vertical="top" wrapText="1"/>
      <protection locked="0"/>
    </xf>
    <xf numFmtId="164" fontId="12" fillId="2" borderId="0" xfId="28" applyFont="1" applyFill="1" applyBorder="1" applyProtection="1">
      <alignment/>
      <protection locked="0"/>
    </xf>
    <xf numFmtId="164" fontId="11" fillId="2" borderId="0" xfId="28" applyFont="1" applyFill="1" applyAlignment="1" applyProtection="1">
      <alignment horizontal="right"/>
      <protection locked="0"/>
    </xf>
    <xf numFmtId="164" fontId="11" fillId="2" borderId="5" xfId="28" applyFont="1" applyFill="1" applyBorder="1" applyAlignment="1" applyProtection="1">
      <alignment horizontal="center" vertical="center" wrapText="1"/>
      <protection/>
    </xf>
    <xf numFmtId="164" fontId="11" fillId="2" borderId="26" xfId="28" applyFont="1" applyFill="1" applyBorder="1" applyAlignment="1" applyProtection="1">
      <alignment horizontal="center" vertical="center" wrapText="1"/>
      <protection/>
    </xf>
    <xf numFmtId="164" fontId="11" fillId="2" borderId="8" xfId="28" applyFont="1" applyFill="1" applyBorder="1" applyAlignment="1" applyProtection="1">
      <alignment horizontal="center" vertical="center" wrapText="1"/>
      <protection/>
    </xf>
    <xf numFmtId="164" fontId="11" fillId="2" borderId="21" xfId="28" applyFont="1" applyFill="1" applyBorder="1" applyAlignment="1" applyProtection="1">
      <alignment horizontal="center" vertical="center" wrapText="1"/>
      <protection/>
    </xf>
    <xf numFmtId="164" fontId="11" fillId="2" borderId="5" xfId="28" applyFont="1" applyFill="1" applyBorder="1" applyAlignment="1" applyProtection="1">
      <alignment vertical="center" wrapText="1"/>
      <protection/>
    </xf>
    <xf numFmtId="167" fontId="11" fillId="2" borderId="5" xfId="28" applyNumberFormat="1" applyFont="1" applyFill="1" applyBorder="1" applyAlignment="1" applyProtection="1">
      <alignment vertical="center"/>
      <protection/>
    </xf>
    <xf numFmtId="164" fontId="12" fillId="2" borderId="5" xfId="28" applyFont="1" applyFill="1" applyBorder="1" applyAlignment="1" applyProtection="1">
      <alignment wrapText="1"/>
      <protection/>
    </xf>
    <xf numFmtId="164" fontId="12" fillId="2" borderId="5" xfId="28" applyFont="1" applyFill="1" applyBorder="1" applyProtection="1">
      <alignment/>
      <protection/>
    </xf>
    <xf numFmtId="164" fontId="14" fillId="2" borderId="5" xfId="28" applyFont="1" applyFill="1" applyBorder="1" applyAlignment="1" applyProtection="1">
      <alignment vertical="center" wrapText="1"/>
      <protection/>
    </xf>
    <xf numFmtId="167" fontId="12" fillId="2" borderId="5" xfId="28" applyNumberFormat="1" applyFont="1" applyFill="1" applyBorder="1" applyAlignment="1" applyProtection="1">
      <alignment vertical="center"/>
      <protection/>
    </xf>
    <xf numFmtId="164" fontId="12" fillId="2" borderId="5" xfId="28" applyFont="1" applyFill="1" applyBorder="1" applyAlignment="1" applyProtection="1">
      <alignment vertical="center" wrapText="1"/>
      <protection/>
    </xf>
    <xf numFmtId="167" fontId="12" fillId="2" borderId="5" xfId="28" applyNumberFormat="1" applyFont="1" applyFill="1" applyBorder="1" applyAlignment="1" applyProtection="1">
      <alignment horizontal="center" vertical="center"/>
      <protection/>
    </xf>
    <xf numFmtId="167" fontId="12" fillId="2" borderId="5" xfId="28" applyNumberFormat="1" applyFont="1" applyFill="1" applyBorder="1" applyAlignment="1" applyProtection="1">
      <alignment vertical="center"/>
      <protection locked="0"/>
    </xf>
    <xf numFmtId="166" fontId="12" fillId="2" borderId="5" xfId="28" applyNumberFormat="1" applyFont="1" applyFill="1" applyBorder="1" applyAlignment="1" applyProtection="1">
      <alignment horizontal="center" wrapText="1"/>
      <protection/>
    </xf>
    <xf numFmtId="168" fontId="12" fillId="2" borderId="5" xfId="28" applyNumberFormat="1" applyFont="1" applyFill="1" applyBorder="1" applyProtection="1">
      <alignment/>
      <protection locked="0"/>
    </xf>
    <xf numFmtId="167" fontId="12" fillId="2" borderId="5" xfId="28" applyNumberFormat="1" applyFont="1" applyFill="1" applyBorder="1" applyProtection="1">
      <alignment/>
      <protection locked="0"/>
    </xf>
    <xf numFmtId="164" fontId="14" fillId="2" borderId="5" xfId="28" applyFont="1" applyFill="1" applyBorder="1" applyAlignment="1" applyProtection="1">
      <alignment horizontal="right" vertical="center" wrapText="1"/>
      <protection/>
    </xf>
    <xf numFmtId="166" fontId="14" fillId="2" borderId="5" xfId="28" applyNumberFormat="1" applyFont="1" applyFill="1" applyBorder="1" applyAlignment="1" applyProtection="1">
      <alignment horizontal="center" wrapText="1"/>
      <protection/>
    </xf>
    <xf numFmtId="167" fontId="12" fillId="2" borderId="5" xfId="28" applyNumberFormat="1" applyFont="1" applyFill="1" applyBorder="1" applyProtection="1">
      <alignment/>
      <protection/>
    </xf>
    <xf numFmtId="164" fontId="12" fillId="2" borderId="5" xfId="28" applyFont="1" applyFill="1" applyBorder="1" applyAlignment="1" applyProtection="1">
      <alignment horizontal="center" wrapText="1"/>
      <protection/>
    </xf>
    <xf numFmtId="164" fontId="14" fillId="2" borderId="5" xfId="28" applyFont="1" applyFill="1" applyBorder="1" applyAlignment="1" applyProtection="1">
      <alignment horizontal="center" wrapText="1"/>
      <protection/>
    </xf>
    <xf numFmtId="164" fontId="12" fillId="2" borderId="5" xfId="28" applyFont="1" applyFill="1" applyBorder="1" applyAlignment="1" applyProtection="1">
      <alignment horizontal="left" vertical="center" wrapText="1"/>
      <protection/>
    </xf>
    <xf numFmtId="167" fontId="14" fillId="2" borderId="5" xfId="28" applyNumberFormat="1" applyFont="1" applyFill="1" applyBorder="1" applyAlignment="1" applyProtection="1">
      <alignment horizontal="center" vertical="center"/>
      <protection/>
    </xf>
    <xf numFmtId="164" fontId="12" fillId="2" borderId="26" xfId="28" applyFont="1" applyFill="1" applyBorder="1" applyAlignment="1" applyProtection="1">
      <alignment horizontal="center" vertical="center" wrapText="1"/>
      <protection/>
    </xf>
    <xf numFmtId="164" fontId="14" fillId="2" borderId="26" xfId="28" applyFont="1" applyFill="1" applyBorder="1" applyAlignment="1" applyProtection="1">
      <alignment horizontal="center" vertical="center" wrapText="1"/>
      <protection/>
    </xf>
    <xf numFmtId="164" fontId="14" fillId="2" borderId="5" xfId="28" applyFont="1" applyFill="1" applyBorder="1" applyAlignment="1" applyProtection="1">
      <alignment horizontal="left" vertical="center" wrapText="1"/>
      <protection/>
    </xf>
    <xf numFmtId="164" fontId="14" fillId="2" borderId="26" xfId="28" applyFont="1" applyFill="1" applyBorder="1" applyAlignment="1" applyProtection="1">
      <alignment horizontal="center" wrapText="1"/>
      <protection/>
    </xf>
    <xf numFmtId="164" fontId="11" fillId="2" borderId="5" xfId="28" applyFont="1" applyFill="1" applyBorder="1" applyAlignment="1" applyProtection="1">
      <alignment horizontal="left" vertical="center" wrapText="1"/>
      <protection/>
    </xf>
    <xf numFmtId="164" fontId="15" fillId="2" borderId="5" xfId="28" applyFont="1" applyFill="1" applyBorder="1" applyAlignment="1" applyProtection="1">
      <alignment vertical="center" wrapText="1"/>
      <protection/>
    </xf>
    <xf numFmtId="164" fontId="12" fillId="2" borderId="4" xfId="28" applyFont="1" applyFill="1" applyBorder="1" applyAlignment="1" applyProtection="1">
      <alignment vertical="center" wrapText="1"/>
      <protection/>
    </xf>
    <xf numFmtId="166" fontId="12" fillId="2" borderId="26" xfId="28" applyNumberFormat="1" applyFont="1" applyFill="1" applyBorder="1" applyAlignment="1" applyProtection="1">
      <alignment horizontal="center" vertical="center" wrapText="1"/>
      <protection/>
    </xf>
    <xf numFmtId="167" fontId="11" fillId="2" borderId="5" xfId="28" applyNumberFormat="1" applyFont="1" applyFill="1" applyBorder="1" applyAlignment="1" applyProtection="1">
      <alignment vertical="center"/>
      <protection locked="0"/>
    </xf>
    <xf numFmtId="164" fontId="12" fillId="2" borderId="15" xfId="28" applyFont="1" applyFill="1" applyBorder="1" applyAlignment="1" applyProtection="1">
      <alignment vertical="center" wrapText="1"/>
      <protection/>
    </xf>
    <xf numFmtId="167" fontId="11" fillId="2" borderId="26" xfId="28" applyNumberFormat="1" applyFont="1" applyFill="1" applyBorder="1" applyAlignment="1" applyProtection="1">
      <alignment vertical="center"/>
      <protection locked="0"/>
    </xf>
    <xf numFmtId="164" fontId="11" fillId="2" borderId="8" xfId="28" applyFont="1" applyFill="1" applyBorder="1" applyAlignment="1" applyProtection="1">
      <alignment vertical="center" wrapText="1"/>
      <protection/>
    </xf>
    <xf numFmtId="166" fontId="11" fillId="2" borderId="5" xfId="28" applyNumberFormat="1" applyFont="1" applyFill="1" applyBorder="1" applyAlignment="1" applyProtection="1">
      <alignment horizontal="center" vertical="center" wrapText="1"/>
      <protection/>
    </xf>
    <xf numFmtId="167" fontId="11" fillId="2" borderId="26" xfId="28" applyNumberFormat="1" applyFont="1" applyFill="1" applyBorder="1" applyAlignment="1" applyProtection="1">
      <alignment vertical="center"/>
      <protection/>
    </xf>
    <xf numFmtId="164" fontId="16" fillId="2" borderId="5" xfId="28" applyFont="1" applyFill="1" applyBorder="1" applyAlignment="1" applyProtection="1">
      <alignment vertical="center" wrapText="1"/>
      <protection/>
    </xf>
    <xf numFmtId="166" fontId="11" fillId="2" borderId="5" xfId="28" applyNumberFormat="1" applyFont="1" applyFill="1" applyBorder="1" applyAlignment="1" applyProtection="1">
      <alignment horizontal="center" wrapText="1"/>
      <protection/>
    </xf>
    <xf numFmtId="164" fontId="12" fillId="2" borderId="0" xfId="28" applyFont="1" applyFill="1" applyBorder="1" applyAlignment="1" applyProtection="1">
      <alignment wrapText="1"/>
      <protection/>
    </xf>
    <xf numFmtId="164" fontId="11" fillId="2" borderId="0" xfId="28" applyFont="1" applyFill="1" applyBorder="1" applyAlignment="1" applyProtection="1">
      <alignment wrapText="1"/>
      <protection locked="0"/>
    </xf>
    <xf numFmtId="167" fontId="12" fillId="2" borderId="0" xfId="28" applyNumberFormat="1" applyFont="1" applyFill="1" applyBorder="1" applyProtection="1">
      <alignment/>
      <protection locked="0"/>
    </xf>
    <xf numFmtId="164" fontId="11" fillId="2" borderId="0" xfId="28" applyFont="1" applyFill="1" applyBorder="1" applyAlignment="1" applyProtection="1">
      <alignment horizontal="right" vertical="center" wrapText="1"/>
      <protection locked="0"/>
    </xf>
    <xf numFmtId="164" fontId="11" fillId="2" borderId="0" xfId="0" applyFont="1" applyFill="1" applyBorder="1" applyAlignment="1" applyProtection="1">
      <alignment horizontal="left" vertical="top"/>
      <protection/>
    </xf>
    <xf numFmtId="164" fontId="11" fillId="2" borderId="0" xfId="0" applyFont="1" applyFill="1" applyBorder="1" applyAlignment="1" applyProtection="1">
      <alignment horizontal="left" vertical="top"/>
      <protection locked="0"/>
    </xf>
    <xf numFmtId="167" fontId="11" fillId="2" borderId="0" xfId="0" applyNumberFormat="1" applyFont="1" applyFill="1" applyBorder="1" applyAlignment="1" applyProtection="1">
      <alignment horizontal="right" vertical="top"/>
      <protection locked="0"/>
    </xf>
    <xf numFmtId="164" fontId="11" fillId="2" borderId="0" xfId="26" applyFont="1" applyFill="1" applyBorder="1" applyAlignment="1" applyProtection="1">
      <alignment horizontal="left" vertical="top" wrapText="1"/>
      <protection locked="0"/>
    </xf>
    <xf numFmtId="167" fontId="12" fillId="2" borderId="0" xfId="28" applyNumberFormat="1" applyFont="1" applyFill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11" fillId="0" borderId="0" xfId="26" applyFont="1" applyBorder="1" applyAlignment="1" applyProtection="1">
      <alignment vertical="top" wrapText="1"/>
      <protection locked="0"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8" fontId="12" fillId="3" borderId="5" xfId="27" applyNumberFormat="1" applyFont="1" applyFill="1" applyBorder="1" applyAlignment="1" applyProtection="1">
      <alignment wrapText="1"/>
      <protection locked="0"/>
    </xf>
    <xf numFmtId="168" fontId="12" fillId="0" borderId="0" xfId="27" applyNumberFormat="1" applyFont="1" applyBorder="1" applyAlignment="1" applyProtection="1">
      <alignment wrapText="1"/>
      <protection/>
    </xf>
    <xf numFmtId="168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8" fontId="12" fillId="4" borderId="5" xfId="27" applyNumberFormat="1" applyFont="1" applyFill="1" applyBorder="1" applyAlignment="1" applyProtection="1">
      <alignment wrapText="1"/>
      <protection locked="0"/>
    </xf>
    <xf numFmtId="168" fontId="12" fillId="5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8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3" borderId="5" xfId="29" applyNumberFormat="1" applyFont="1" applyFill="1" applyBorder="1" applyAlignment="1" applyProtection="1">
      <alignment vertical="center"/>
      <protection locked="0"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7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8" fontId="12" fillId="2" borderId="8" xfId="29" applyNumberFormat="1" applyFont="1" applyFill="1" applyBorder="1" applyAlignment="1" applyProtection="1">
      <alignment vertical="center"/>
      <protection locked="0"/>
    </xf>
    <xf numFmtId="168" fontId="12" fillId="2" borderId="15" xfId="29" applyNumberFormat="1" applyFont="1" applyFill="1" applyBorder="1" applyAlignment="1" applyProtection="1">
      <alignment vertical="center"/>
      <protection locked="0"/>
    </xf>
    <xf numFmtId="168" fontId="12" fillId="2" borderId="26" xfId="29" applyNumberFormat="1" applyFont="1" applyFill="1" applyBorder="1" applyAlignment="1" applyProtection="1">
      <alignment vertical="center"/>
      <protection locked="0"/>
    </xf>
    <xf numFmtId="168" fontId="12" fillId="0" borderId="8" xfId="29" applyNumberFormat="1" applyFont="1" applyFill="1" applyBorder="1" applyAlignment="1" applyProtection="1">
      <alignment vertical="center"/>
      <protection locked="0"/>
    </xf>
    <xf numFmtId="168" fontId="12" fillId="0" borderId="8" xfId="29" applyNumberFormat="1" applyFont="1" applyFill="1" applyBorder="1" applyAlignment="1" applyProtection="1">
      <alignment vertical="center"/>
      <protection/>
    </xf>
    <xf numFmtId="167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8" fontId="12" fillId="4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7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7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2" borderId="5" xfId="24" applyNumberFormat="1" applyFont="1" applyFill="1" applyBorder="1" applyAlignment="1" applyProtection="1">
      <alignment horizontal="right"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2" borderId="5" xfId="24" applyNumberFormat="1" applyFont="1" applyFill="1" applyBorder="1" applyAlignment="1" applyProtection="1">
      <alignment horizontal="right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8" fontId="12" fillId="0" borderId="5" xfId="24" applyNumberFormat="1" applyFont="1" applyBorder="1" applyAlignment="1" applyProtection="1">
      <alignment vertical="center" wrapText="1"/>
      <protection/>
    </xf>
    <xf numFmtId="168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8" fontId="12" fillId="2" borderId="15" xfId="24" applyNumberFormat="1" applyFont="1" applyFill="1" applyBorder="1" applyAlignment="1" applyProtection="1">
      <alignment vertical="center" wrapText="1"/>
      <protection/>
    </xf>
    <xf numFmtId="168" fontId="12" fillId="2" borderId="15" xfId="24" applyNumberFormat="1" applyFont="1" applyFill="1" applyBorder="1" applyAlignment="1" applyProtection="1">
      <alignment horizontal="center" vertical="center" wrapText="1"/>
      <protection/>
    </xf>
    <xf numFmtId="168" fontId="12" fillId="2" borderId="15" xfId="24" applyNumberFormat="1" applyFont="1" applyFill="1" applyBorder="1" applyAlignment="1" applyProtection="1">
      <alignment horizontal="left" vertical="center" wrapText="1"/>
      <protection/>
    </xf>
    <xf numFmtId="168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horizontal="center" vertical="center" wrapText="1"/>
      <protection/>
    </xf>
    <xf numFmtId="168" fontId="11" fillId="0" borderId="5" xfId="24" applyNumberFormat="1" applyFont="1" applyBorder="1" applyAlignment="1" applyProtection="1">
      <alignment vertical="center" wrapText="1"/>
      <protection/>
    </xf>
    <xf numFmtId="168" fontId="12" fillId="0" borderId="0" xfId="24" applyNumberFormat="1" applyFont="1" applyAlignment="1" applyProtection="1">
      <alignment vertical="center" wrapText="1"/>
      <protection locked="0"/>
    </xf>
    <xf numFmtId="168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8" fontId="11" fillId="0" borderId="0" xfId="21" applyNumberFormat="1" applyFont="1" applyAlignment="1" applyProtection="1">
      <alignment horizontal="center" vertical="center"/>
      <protection locked="0"/>
    </xf>
    <xf numFmtId="168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8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8" fontId="11" fillId="0" borderId="0" xfId="24" applyNumberFormat="1" applyFont="1" applyBorder="1" applyAlignment="1" applyProtection="1">
      <alignment wrapText="1"/>
      <protection locked="0"/>
    </xf>
    <xf numFmtId="168" fontId="12" fillId="0" borderId="0" xfId="24" applyNumberFormat="1" applyFont="1" applyBorder="1" applyAlignment="1" applyProtection="1">
      <alignment wrapText="1"/>
      <protection locked="0"/>
    </xf>
    <xf numFmtId="168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8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8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8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8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8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8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8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8" fontId="12" fillId="5" borderId="5" xfId="21" applyNumberFormat="1" applyFont="1" applyFill="1" applyBorder="1" applyAlignment="1" applyProtection="1">
      <alignment horizontal="right" vertical="center" wrapText="1"/>
      <protection locked="0"/>
    </xf>
    <xf numFmtId="168" fontId="12" fillId="4" borderId="5" xfId="21" applyNumberFormat="1" applyFont="1" applyFill="1" applyBorder="1" applyAlignment="1" applyProtection="1">
      <alignment horizontal="right"/>
      <protection locked="0"/>
    </xf>
    <xf numFmtId="168" fontId="12" fillId="5" borderId="5" xfId="21" applyNumberFormat="1" applyFont="1" applyFill="1" applyBorder="1" applyAlignment="1" applyProtection="1">
      <alignment horizontal="right"/>
      <protection locked="0"/>
    </xf>
    <xf numFmtId="168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8" fontId="12" fillId="0" borderId="0" xfId="21" applyNumberFormat="1" applyFont="1" applyBorder="1" applyAlignment="1" applyProtection="1">
      <alignment horizontal="left" vertical="center" wrapText="1"/>
      <protection/>
    </xf>
    <xf numFmtId="168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8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8" fontId="4" fillId="4" borderId="8" xfId="26" applyNumberFormat="1" applyFont="1" applyFill="1" applyBorder="1" applyAlignment="1" applyProtection="1">
      <alignment horizontal="center" vertical="top" wrapText="1"/>
      <protection locked="0"/>
    </xf>
    <xf numFmtId="168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8" fontId="12" fillId="0" borderId="5" xfId="22" applyNumberFormat="1" applyFont="1" applyBorder="1" applyAlignment="1" applyProtection="1">
      <alignment horizontal="center" vertical="center" wrapText="1"/>
      <protection/>
    </xf>
    <xf numFmtId="168" fontId="12" fillId="5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8" fontId="12" fillId="0" borderId="0" xfId="25" applyNumberFormat="1" applyFont="1" applyBorder="1" applyProtection="1">
      <alignment/>
      <protection/>
    </xf>
    <xf numFmtId="168" fontId="12" fillId="4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8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8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8" fontId="11" fillId="0" borderId="0" xfId="22" applyNumberFormat="1" applyFont="1" applyAlignment="1" applyProtection="1">
      <alignment horizontal="center" vertical="center" wrapText="1"/>
      <protection locked="0"/>
    </xf>
    <xf numFmtId="168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8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8" fontId="0" fillId="4" borderId="5" xfId="23" applyNumberFormat="1" applyFont="1" applyFill="1" applyBorder="1" applyAlignment="1" applyProtection="1">
      <alignment horizontal="right" vertical="center" wrapText="1"/>
      <protection locked="0"/>
    </xf>
    <xf numFmtId="168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8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G70" sqref="G70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36166</v>
      </c>
      <c r="D11" s="41">
        <v>36474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13503</v>
      </c>
      <c r="D12" s="41">
        <v>14325</v>
      </c>
      <c r="E12" s="36" t="s">
        <v>26</v>
      </c>
      <c r="F12" s="42" t="s">
        <v>27</v>
      </c>
      <c r="G12" s="43">
        <v>5417</v>
      </c>
      <c r="H12" s="43">
        <v>5417</v>
      </c>
    </row>
    <row r="13" spans="1:8" ht="15" customHeight="1">
      <c r="A13" s="34" t="s">
        <v>28</v>
      </c>
      <c r="B13" s="40" t="s">
        <v>29</v>
      </c>
      <c r="C13" s="41">
        <v>761</v>
      </c>
      <c r="D13" s="41">
        <v>1044</v>
      </c>
      <c r="E13" s="36" t="s">
        <v>30</v>
      </c>
      <c r="F13" s="42" t="s">
        <v>31</v>
      </c>
      <c r="G13" s="43"/>
      <c r="H13" s="43"/>
    </row>
    <row r="14" spans="1:8" ht="15" customHeight="1">
      <c r="A14" s="34" t="s">
        <v>32</v>
      </c>
      <c r="B14" s="40" t="s">
        <v>33</v>
      </c>
      <c r="C14" s="41">
        <v>7495</v>
      </c>
      <c r="D14" s="41">
        <v>8160</v>
      </c>
      <c r="E14" s="44" t="s">
        <v>34</v>
      </c>
      <c r="F14" s="42" t="s">
        <v>35</v>
      </c>
      <c r="G14" s="43"/>
      <c r="H14" s="43"/>
    </row>
    <row r="15" spans="1:8" ht="15" customHeight="1">
      <c r="A15" s="34" t="s">
        <v>36</v>
      </c>
      <c r="B15" s="40" t="s">
        <v>37</v>
      </c>
      <c r="C15" s="41">
        <v>4507</v>
      </c>
      <c r="D15" s="41">
        <v>4586</v>
      </c>
      <c r="E15" s="44" t="s">
        <v>38</v>
      </c>
      <c r="F15" s="42" t="s">
        <v>39</v>
      </c>
      <c r="G15" s="43"/>
      <c r="H15" s="43"/>
    </row>
    <row r="16" spans="1:8" ht="15" customHeight="1">
      <c r="A16" s="34" t="s">
        <v>40</v>
      </c>
      <c r="B16" s="45" t="s">
        <v>41</v>
      </c>
      <c r="C16" s="41"/>
      <c r="D16" s="41"/>
      <c r="E16" s="44" t="s">
        <v>42</v>
      </c>
      <c r="F16" s="42" t="s">
        <v>43</v>
      </c>
      <c r="G16" s="43"/>
      <c r="H16" s="43"/>
    </row>
    <row r="17" spans="1:18" ht="25.5" customHeight="1">
      <c r="A17" s="34" t="s">
        <v>44</v>
      </c>
      <c r="B17" s="40" t="s">
        <v>45</v>
      </c>
      <c r="C17" s="41">
        <v>647</v>
      </c>
      <c r="D17" s="41">
        <v>401</v>
      </c>
      <c r="E17" s="44" t="s">
        <v>46</v>
      </c>
      <c r="F17" s="46" t="s">
        <v>47</v>
      </c>
      <c r="G17" s="47">
        <f>G11+G14+G15+G16</f>
        <v>5417</v>
      </c>
      <c r="H17" s="47">
        <f>H11+H14+H15+H16</f>
        <v>5417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8" ht="15" customHeight="1">
      <c r="A18" s="34" t="s">
        <v>48</v>
      </c>
      <c r="B18" s="40" t="s">
        <v>49</v>
      </c>
      <c r="C18" s="41">
        <v>318</v>
      </c>
      <c r="D18" s="41">
        <v>314</v>
      </c>
      <c r="E18" s="36" t="s">
        <v>50</v>
      </c>
      <c r="F18" s="49"/>
      <c r="G18" s="50"/>
      <c r="H18" s="51"/>
    </row>
    <row r="19" spans="1:15" ht="15" customHeight="1">
      <c r="A19" s="34" t="s">
        <v>51</v>
      </c>
      <c r="B19" s="52" t="s">
        <v>52</v>
      </c>
      <c r="C19" s="53">
        <f>SUM(C11:C18)</f>
        <v>63397</v>
      </c>
      <c r="D19" s="53">
        <f>SUM(D11:D18)</f>
        <v>65304</v>
      </c>
      <c r="E19" s="36" t="s">
        <v>53</v>
      </c>
      <c r="F19" s="42" t="s">
        <v>54</v>
      </c>
      <c r="G19" s="43">
        <v>9570</v>
      </c>
      <c r="H19" s="43">
        <v>9570</v>
      </c>
      <c r="I19" s="48"/>
      <c r="J19" s="48"/>
      <c r="K19" s="48"/>
      <c r="L19" s="48"/>
      <c r="M19" s="48"/>
      <c r="N19" s="48"/>
      <c r="O19" s="48"/>
    </row>
    <row r="20" spans="1:8" ht="15" customHeight="1">
      <c r="A20" s="34" t="s">
        <v>55</v>
      </c>
      <c r="B20" s="52" t="s">
        <v>56</v>
      </c>
      <c r="C20" s="41">
        <v>23237</v>
      </c>
      <c r="D20" s="41">
        <v>24618</v>
      </c>
      <c r="E20" s="36" t="s">
        <v>57</v>
      </c>
      <c r="F20" s="42" t="s">
        <v>58</v>
      </c>
      <c r="G20" s="43">
        <v>19996</v>
      </c>
      <c r="H20" s="43">
        <v>20194</v>
      </c>
    </row>
    <row r="21" spans="1:18" ht="15" customHeight="1">
      <c r="A21" s="34" t="s">
        <v>59</v>
      </c>
      <c r="B21" s="54" t="s">
        <v>60</v>
      </c>
      <c r="C21" s="41"/>
      <c r="D21" s="41"/>
      <c r="E21" s="55" t="s">
        <v>61</v>
      </c>
      <c r="F21" s="42" t="s">
        <v>62</v>
      </c>
      <c r="G21" s="56">
        <f>SUM(G22:G24)</f>
        <v>24749</v>
      </c>
      <c r="H21" s="56">
        <f>SUM(H22:H24)</f>
        <v>24749</v>
      </c>
      <c r="I21" s="48"/>
      <c r="J21" s="48"/>
      <c r="K21" s="48"/>
      <c r="L21" s="48"/>
      <c r="M21" s="57"/>
      <c r="N21" s="48"/>
      <c r="O21" s="48"/>
      <c r="P21" s="48"/>
      <c r="Q21" s="48"/>
      <c r="R21" s="48"/>
    </row>
    <row r="22" spans="1:8" ht="15" customHeight="1">
      <c r="A22" s="34" t="s">
        <v>63</v>
      </c>
      <c r="B22" s="40"/>
      <c r="C22" s="58"/>
      <c r="D22" s="53"/>
      <c r="E22" s="44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>
        <v>34</v>
      </c>
      <c r="D23" s="41">
        <v>42</v>
      </c>
      <c r="E23" s="59" t="s">
        <v>68</v>
      </c>
      <c r="F23" s="42" t="s">
        <v>69</v>
      </c>
      <c r="G23" s="43"/>
      <c r="H23" s="43"/>
      <c r="M23" s="60"/>
    </row>
    <row r="24" spans="1:8" ht="15" customHeight="1">
      <c r="A24" s="34" t="s">
        <v>70</v>
      </c>
      <c r="B24" s="40" t="s">
        <v>71</v>
      </c>
      <c r="C24" s="41"/>
      <c r="D24" s="41"/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59" t="s">
        <v>76</v>
      </c>
      <c r="F25" s="46" t="s">
        <v>77</v>
      </c>
      <c r="G25" s="47">
        <f>G19+G20+G21</f>
        <v>54315</v>
      </c>
      <c r="H25" s="47">
        <f>H19+H20+H21</f>
        <v>54513</v>
      </c>
      <c r="I25" s="48"/>
      <c r="J25" s="48"/>
      <c r="K25" s="48"/>
      <c r="L25" s="48"/>
      <c r="M25" s="57"/>
      <c r="N25" s="48"/>
      <c r="O25" s="48"/>
      <c r="P25" s="48"/>
      <c r="Q25" s="48"/>
      <c r="R25" s="48"/>
    </row>
    <row r="26" spans="1:8" ht="15" customHeight="1">
      <c r="A26" s="34" t="s">
        <v>78</v>
      </c>
      <c r="B26" s="40" t="s">
        <v>79</v>
      </c>
      <c r="C26" s="41"/>
      <c r="D26" s="41">
        <v>1</v>
      </c>
      <c r="E26" s="36" t="s">
        <v>80</v>
      </c>
      <c r="F26" s="49"/>
      <c r="G26" s="50"/>
      <c r="H26" s="51"/>
    </row>
    <row r="27" spans="1:18" ht="15" customHeight="1">
      <c r="A27" s="34" t="s">
        <v>81</v>
      </c>
      <c r="B27" s="54" t="s">
        <v>82</v>
      </c>
      <c r="C27" s="53">
        <f>SUM(C23:C26)</f>
        <v>34</v>
      </c>
      <c r="D27" s="53">
        <f>SUM(D23:D26)</f>
        <v>43</v>
      </c>
      <c r="E27" s="59" t="s">
        <v>83</v>
      </c>
      <c r="F27" s="42" t="s">
        <v>84</v>
      </c>
      <c r="G27" s="47">
        <f>SUM(G28:G30)</f>
        <v>55176</v>
      </c>
      <c r="H27" s="47">
        <f>SUM(H28:H30)</f>
        <v>54996</v>
      </c>
      <c r="I27" s="48"/>
      <c r="J27" s="48"/>
      <c r="K27" s="48"/>
      <c r="L27" s="48"/>
      <c r="M27" s="57"/>
      <c r="N27" s="48"/>
      <c r="O27" s="48"/>
      <c r="P27" s="48"/>
      <c r="Q27" s="48"/>
      <c r="R27" s="48"/>
    </row>
    <row r="28" spans="1:8" ht="15" customHeight="1">
      <c r="A28" s="34"/>
      <c r="B28" s="40"/>
      <c r="C28" s="58"/>
      <c r="D28" s="53"/>
      <c r="E28" s="36" t="s">
        <v>85</v>
      </c>
      <c r="F28" s="42" t="s">
        <v>86</v>
      </c>
      <c r="G28" s="43">
        <f>55183-7</f>
        <v>55176</v>
      </c>
      <c r="H28" s="43">
        <v>54996</v>
      </c>
    </row>
    <row r="29" spans="1:13" ht="15" customHeight="1">
      <c r="A29" s="34" t="s">
        <v>87</v>
      </c>
      <c r="B29" s="40"/>
      <c r="C29" s="58"/>
      <c r="D29" s="53"/>
      <c r="E29" s="55" t="s">
        <v>88</v>
      </c>
      <c r="F29" s="42" t="s">
        <v>89</v>
      </c>
      <c r="G29" s="43"/>
      <c r="H29" s="43"/>
      <c r="M29" s="60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43"/>
      <c r="H30" s="43"/>
    </row>
    <row r="31" spans="1:13" ht="15" customHeight="1">
      <c r="A31" s="34" t="s">
        <v>94</v>
      </c>
      <c r="B31" s="40" t="s">
        <v>95</v>
      </c>
      <c r="C31" s="41"/>
      <c r="D31" s="41"/>
      <c r="E31" s="59" t="s">
        <v>96</v>
      </c>
      <c r="F31" s="42" t="s">
        <v>97</v>
      </c>
      <c r="G31" s="43">
        <f>1623-7</f>
        <v>1616</v>
      </c>
      <c r="H31" s="43"/>
      <c r="M31" s="60"/>
    </row>
    <row r="32" spans="1:15" ht="15" customHeight="1">
      <c r="A32" s="34" t="s">
        <v>98</v>
      </c>
      <c r="B32" s="54" t="s">
        <v>99</v>
      </c>
      <c r="C32" s="53">
        <f>C30+C31</f>
        <v>0</v>
      </c>
      <c r="D32" s="53">
        <f>D30+D31</f>
        <v>0</v>
      </c>
      <c r="E32" s="44" t="s">
        <v>100</v>
      </c>
      <c r="F32" s="42" t="s">
        <v>101</v>
      </c>
      <c r="G32" s="43"/>
      <c r="H32" s="43">
        <v>-18</v>
      </c>
      <c r="I32" s="48"/>
      <c r="J32" s="48"/>
      <c r="K32" s="48"/>
      <c r="L32" s="48"/>
      <c r="M32" s="48"/>
      <c r="N32" s="48"/>
      <c r="O32" s="48"/>
    </row>
    <row r="33" spans="1:18" ht="15" customHeight="1">
      <c r="A33" s="34" t="s">
        <v>102</v>
      </c>
      <c r="B33" s="45"/>
      <c r="C33" s="58"/>
      <c r="D33" s="53"/>
      <c r="E33" s="59" t="s">
        <v>103</v>
      </c>
      <c r="F33" s="46" t="s">
        <v>104</v>
      </c>
      <c r="G33" s="47">
        <f>G27+G31+G32</f>
        <v>56792</v>
      </c>
      <c r="H33" s="47">
        <f>H27+H31+H32</f>
        <v>54978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4" ht="15" customHeight="1">
      <c r="A34" s="34" t="s">
        <v>105</v>
      </c>
      <c r="B34" s="45" t="s">
        <v>106</v>
      </c>
      <c r="C34" s="53">
        <f>SUM(C35:C38)</f>
        <v>0</v>
      </c>
      <c r="D34" s="53">
        <f>SUM(D35:D38)</f>
        <v>0</v>
      </c>
      <c r="E34" s="36"/>
      <c r="F34" s="61"/>
      <c r="G34" s="62"/>
      <c r="H34" s="63"/>
      <c r="I34" s="48"/>
      <c r="J34" s="48"/>
      <c r="K34" s="48"/>
      <c r="L34" s="48"/>
      <c r="M34" s="48"/>
      <c r="N34" s="48"/>
    </row>
    <row r="35" spans="1:8" ht="15" customHeight="1">
      <c r="A35" s="34" t="s">
        <v>107</v>
      </c>
      <c r="B35" s="40" t="s">
        <v>108</v>
      </c>
      <c r="C35" s="41"/>
      <c r="D35" s="41"/>
      <c r="E35" s="64"/>
      <c r="F35" s="65"/>
      <c r="G35" s="66"/>
      <c r="H35" s="67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68" t="s">
        <v>112</v>
      </c>
      <c r="G36" s="47">
        <f>G25+G17+G33</f>
        <v>116524</v>
      </c>
      <c r="H36" s="47">
        <f>H25+H17+H33</f>
        <v>114908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3" ht="15" customHeight="1">
      <c r="A37" s="34" t="s">
        <v>113</v>
      </c>
      <c r="B37" s="40" t="s">
        <v>114</v>
      </c>
      <c r="C37" s="41"/>
      <c r="D37" s="41"/>
      <c r="E37" s="36"/>
      <c r="F37" s="69"/>
      <c r="G37" s="62"/>
      <c r="H37" s="63"/>
      <c r="M37" s="60"/>
    </row>
    <row r="38" spans="1:8" ht="15" customHeight="1">
      <c r="A38" s="34" t="s">
        <v>115</v>
      </c>
      <c r="B38" s="40" t="s">
        <v>116</v>
      </c>
      <c r="C38" s="41"/>
      <c r="D38" s="41"/>
      <c r="E38" s="70"/>
      <c r="F38" s="65"/>
      <c r="G38" s="66"/>
      <c r="H38" s="67"/>
    </row>
    <row r="39" spans="1:15" ht="15" customHeight="1">
      <c r="A39" s="34" t="s">
        <v>117</v>
      </c>
      <c r="B39" s="71" t="s">
        <v>118</v>
      </c>
      <c r="C39" s="72">
        <f>C40+C41+C43</f>
        <v>0</v>
      </c>
      <c r="D39" s="72">
        <f>D40+D41+D43</f>
        <v>0</v>
      </c>
      <c r="E39" s="55" t="s">
        <v>119</v>
      </c>
      <c r="F39" s="68" t="s">
        <v>120</v>
      </c>
      <c r="G39" s="43"/>
      <c r="H39" s="43"/>
      <c r="I39" s="48"/>
      <c r="J39" s="48"/>
      <c r="K39" s="48"/>
      <c r="L39" s="48"/>
      <c r="M39" s="57"/>
      <c r="N39" s="48"/>
      <c r="O39" s="48"/>
    </row>
    <row r="40" spans="1:8" ht="15" customHeight="1">
      <c r="A40" s="34" t="s">
        <v>121</v>
      </c>
      <c r="B40" s="71" t="s">
        <v>122</v>
      </c>
      <c r="C40" s="41"/>
      <c r="D40" s="41"/>
      <c r="E40" s="44"/>
      <c r="F40" s="69"/>
      <c r="G40" s="62"/>
      <c r="H40" s="63"/>
    </row>
    <row r="41" spans="1:8" ht="15" customHeight="1">
      <c r="A41" s="34" t="s">
        <v>123</v>
      </c>
      <c r="B41" s="71" t="s">
        <v>124</v>
      </c>
      <c r="C41" s="41"/>
      <c r="D41" s="41"/>
      <c r="E41" s="55" t="s">
        <v>125</v>
      </c>
      <c r="F41" s="73"/>
      <c r="G41" s="74"/>
      <c r="H41" s="75"/>
    </row>
    <row r="42" spans="1:8" ht="15" customHeight="1">
      <c r="A42" s="34" t="s">
        <v>126</v>
      </c>
      <c r="B42" s="71" t="s">
        <v>127</v>
      </c>
      <c r="C42" s="76"/>
      <c r="D42" s="76"/>
      <c r="E42" s="36" t="s">
        <v>128</v>
      </c>
      <c r="F42" s="65"/>
      <c r="G42" s="66"/>
      <c r="H42" s="67"/>
    </row>
    <row r="43" spans="1:13" ht="15" customHeight="1">
      <c r="A43" s="34" t="s">
        <v>129</v>
      </c>
      <c r="B43" s="71" t="s">
        <v>130</v>
      </c>
      <c r="C43" s="41"/>
      <c r="D43" s="41"/>
      <c r="E43" s="44" t="s">
        <v>131</v>
      </c>
      <c r="F43" s="42" t="s">
        <v>132</v>
      </c>
      <c r="G43" s="43"/>
      <c r="H43" s="43">
        <v>2030</v>
      </c>
      <c r="M43" s="60"/>
    </row>
    <row r="44" spans="1:8" ht="15" customHeight="1">
      <c r="A44" s="34" t="s">
        <v>133</v>
      </c>
      <c r="B44" s="71" t="s">
        <v>134</v>
      </c>
      <c r="C44" s="41"/>
      <c r="D44" s="41"/>
      <c r="E44" s="77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2" t="s">
        <v>138</v>
      </c>
      <c r="C45" s="53">
        <f>C34+C39+C44</f>
        <v>0</v>
      </c>
      <c r="D45" s="53">
        <f>D34+D39+D44</f>
        <v>0</v>
      </c>
      <c r="E45" s="55" t="s">
        <v>139</v>
      </c>
      <c r="F45" s="42" t="s">
        <v>140</v>
      </c>
      <c r="G45" s="43"/>
      <c r="H45" s="43"/>
      <c r="I45" s="48"/>
      <c r="J45" s="48"/>
      <c r="K45" s="48"/>
      <c r="L45" s="48"/>
      <c r="M45" s="57"/>
      <c r="N45" s="48"/>
      <c r="O45" s="48"/>
    </row>
    <row r="46" spans="1:8" ht="15" customHeight="1">
      <c r="A46" s="34" t="s">
        <v>141</v>
      </c>
      <c r="B46" s="40"/>
      <c r="C46" s="58"/>
      <c r="D46" s="53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v>3132</v>
      </c>
      <c r="D47" s="41">
        <v>2885</v>
      </c>
      <c r="E47" s="55" t="s">
        <v>146</v>
      </c>
      <c r="F47" s="42" t="s">
        <v>147</v>
      </c>
      <c r="G47" s="43"/>
      <c r="H47" s="43"/>
      <c r="M47" s="60"/>
    </row>
    <row r="48" spans="1:8" ht="15" customHeight="1">
      <c r="A48" s="34" t="s">
        <v>148</v>
      </c>
      <c r="B48" s="45" t="s">
        <v>149</v>
      </c>
      <c r="C48" s="41"/>
      <c r="D48" s="41"/>
      <c r="E48" s="36" t="s">
        <v>150</v>
      </c>
      <c r="F48" s="42" t="s">
        <v>151</v>
      </c>
      <c r="G48" s="43">
        <v>306</v>
      </c>
      <c r="H48" s="43">
        <v>306</v>
      </c>
    </row>
    <row r="49" spans="1:18" ht="15" customHeight="1">
      <c r="A49" s="34" t="s">
        <v>152</v>
      </c>
      <c r="B49" s="40" t="s">
        <v>153</v>
      </c>
      <c r="C49" s="41"/>
      <c r="D49" s="41"/>
      <c r="E49" s="55" t="s">
        <v>51</v>
      </c>
      <c r="F49" s="46" t="s">
        <v>154</v>
      </c>
      <c r="G49" s="47">
        <f>SUM(G43:G48)</f>
        <v>306</v>
      </c>
      <c r="H49" s="47">
        <f>SUM(H43:H48)</f>
        <v>2336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8" ht="15" customHeight="1">
      <c r="A50" s="34" t="s">
        <v>78</v>
      </c>
      <c r="B50" s="40" t="s">
        <v>155</v>
      </c>
      <c r="C50" s="41"/>
      <c r="D50" s="41"/>
      <c r="E50" s="36"/>
      <c r="F50" s="42"/>
      <c r="G50" s="58"/>
      <c r="H50" s="47"/>
    </row>
    <row r="51" spans="1:15" ht="15" customHeight="1">
      <c r="A51" s="34" t="s">
        <v>156</v>
      </c>
      <c r="B51" s="52" t="s">
        <v>157</v>
      </c>
      <c r="C51" s="53">
        <f>SUM(C47:C50)</f>
        <v>3132</v>
      </c>
      <c r="D51" s="53">
        <f>SUM(D47:D50)</f>
        <v>2885</v>
      </c>
      <c r="E51" s="55" t="s">
        <v>158</v>
      </c>
      <c r="F51" s="46" t="s">
        <v>159</v>
      </c>
      <c r="G51" s="43"/>
      <c r="H51" s="43"/>
      <c r="I51" s="48"/>
      <c r="J51" s="48"/>
      <c r="K51" s="48"/>
      <c r="L51" s="48"/>
      <c r="M51" s="48"/>
      <c r="N51" s="48"/>
      <c r="O51" s="48"/>
    </row>
    <row r="52" spans="1:8" ht="15" customHeight="1">
      <c r="A52" s="34" t="s">
        <v>160</v>
      </c>
      <c r="B52" s="52"/>
      <c r="C52" s="58"/>
      <c r="D52" s="53"/>
      <c r="E52" s="36" t="s">
        <v>161</v>
      </c>
      <c r="F52" s="46" t="s">
        <v>162</v>
      </c>
      <c r="G52" s="43"/>
      <c r="H52" s="43"/>
    </row>
    <row r="53" spans="1:8" ht="15" customHeight="1">
      <c r="A53" s="34" t="s">
        <v>163</v>
      </c>
      <c r="B53" s="52" t="s">
        <v>164</v>
      </c>
      <c r="C53" s="41"/>
      <c r="D53" s="41"/>
      <c r="E53" s="36" t="s">
        <v>165</v>
      </c>
      <c r="F53" s="46" t="s">
        <v>166</v>
      </c>
      <c r="G53" s="43">
        <v>4066</v>
      </c>
      <c r="H53" s="43">
        <v>4119</v>
      </c>
    </row>
    <row r="54" spans="1:8" ht="15" customHeight="1">
      <c r="A54" s="34" t="s">
        <v>167</v>
      </c>
      <c r="B54" s="52" t="s">
        <v>168</v>
      </c>
      <c r="C54" s="41"/>
      <c r="D54" s="41"/>
      <c r="E54" s="36" t="s">
        <v>169</v>
      </c>
      <c r="F54" s="46" t="s">
        <v>170</v>
      </c>
      <c r="G54" s="43"/>
      <c r="H54" s="43"/>
    </row>
    <row r="55" spans="1:18" ht="25.5" customHeight="1">
      <c r="A55" s="78" t="s">
        <v>171</v>
      </c>
      <c r="B55" s="79" t="s">
        <v>172</v>
      </c>
      <c r="C55" s="53">
        <f>C19+C20+C21+C27+C32+C45+C51+C53+C54</f>
        <v>89800</v>
      </c>
      <c r="D55" s="53">
        <f>D19+D20+D21+D27+D32+D45+D51+D53+D54</f>
        <v>92850</v>
      </c>
      <c r="E55" s="36" t="s">
        <v>173</v>
      </c>
      <c r="F55" s="68" t="s">
        <v>174</v>
      </c>
      <c r="G55" s="47">
        <f>G49+G51+G52+G53+G54</f>
        <v>4372</v>
      </c>
      <c r="H55" s="47">
        <f>H49+H51+H52+H53+H54</f>
        <v>6455</v>
      </c>
      <c r="I55" s="48"/>
      <c r="J55" s="48"/>
      <c r="K55" s="48"/>
      <c r="L55" s="48"/>
      <c r="M55" s="57"/>
      <c r="N55" s="48"/>
      <c r="O55" s="48"/>
      <c r="P55" s="48"/>
      <c r="Q55" s="48"/>
      <c r="R55" s="48"/>
    </row>
    <row r="56" spans="1:8" ht="15" customHeight="1">
      <c r="A56" s="34" t="s">
        <v>175</v>
      </c>
      <c r="B56" s="45"/>
      <c r="C56" s="58"/>
      <c r="D56" s="53"/>
      <c r="E56" s="36"/>
      <c r="F56" s="80"/>
      <c r="G56" s="58"/>
      <c r="H56" s="47"/>
    </row>
    <row r="57" spans="1:13" ht="15" customHeight="1">
      <c r="A57" s="34" t="s">
        <v>176</v>
      </c>
      <c r="B57" s="40"/>
      <c r="C57" s="58"/>
      <c r="D57" s="53"/>
      <c r="E57" s="36" t="s">
        <v>177</v>
      </c>
      <c r="F57" s="80"/>
      <c r="G57" s="58"/>
      <c r="H57" s="47"/>
      <c r="M57" s="60"/>
    </row>
    <row r="58" spans="1:8" ht="15" customHeight="1">
      <c r="A58" s="34" t="s">
        <v>178</v>
      </c>
      <c r="B58" s="40" t="s">
        <v>179</v>
      </c>
      <c r="C58" s="41">
        <v>1983</v>
      </c>
      <c r="D58" s="41">
        <v>1970</v>
      </c>
      <c r="E58" s="36" t="s">
        <v>128</v>
      </c>
      <c r="F58" s="81"/>
      <c r="G58" s="58"/>
      <c r="H58" s="47"/>
    </row>
    <row r="59" spans="1:13" ht="15" customHeight="1">
      <c r="A59" s="34" t="s">
        <v>180</v>
      </c>
      <c r="B59" s="40" t="s">
        <v>181</v>
      </c>
      <c r="C59" s="41"/>
      <c r="D59" s="41"/>
      <c r="E59" s="55" t="s">
        <v>182</v>
      </c>
      <c r="F59" s="42" t="s">
        <v>183</v>
      </c>
      <c r="G59" s="43">
        <v>35063</v>
      </c>
      <c r="H59" s="43">
        <v>38308</v>
      </c>
      <c r="M59" s="60"/>
    </row>
    <row r="60" spans="1:8" ht="15" customHeight="1">
      <c r="A60" s="34" t="s">
        <v>184</v>
      </c>
      <c r="B60" s="40" t="s">
        <v>185</v>
      </c>
      <c r="C60" s="41">
        <v>41407</v>
      </c>
      <c r="D60" s="41">
        <v>45618</v>
      </c>
      <c r="E60" s="36" t="s">
        <v>186</v>
      </c>
      <c r="F60" s="42" t="s">
        <v>187</v>
      </c>
      <c r="G60" s="43"/>
      <c r="H60" s="43"/>
    </row>
    <row r="61" spans="1:18" ht="15" customHeight="1">
      <c r="A61" s="34" t="s">
        <v>188</v>
      </c>
      <c r="B61" s="45" t="s">
        <v>189</v>
      </c>
      <c r="C61" s="41"/>
      <c r="D61" s="41"/>
      <c r="E61" s="44" t="s">
        <v>190</v>
      </c>
      <c r="F61" s="81" t="s">
        <v>191</v>
      </c>
      <c r="G61" s="47">
        <f>SUM(G62:G68)</f>
        <v>8758</v>
      </c>
      <c r="H61" s="47">
        <f>SUM(H62:H68)</f>
        <v>12091</v>
      </c>
      <c r="I61" s="48"/>
      <c r="J61" s="48"/>
      <c r="K61" s="48"/>
      <c r="L61" s="48"/>
      <c r="M61" s="57"/>
      <c r="N61" s="48"/>
      <c r="O61" s="48"/>
      <c r="P61" s="48"/>
      <c r="Q61" s="48"/>
      <c r="R61" s="48"/>
    </row>
    <row r="62" spans="1:8" ht="15" customHeight="1">
      <c r="A62" s="34" t="s">
        <v>192</v>
      </c>
      <c r="B62" s="45" t="s">
        <v>193</v>
      </c>
      <c r="C62" s="41"/>
      <c r="D62" s="41"/>
      <c r="E62" s="44" t="s">
        <v>194</v>
      </c>
      <c r="F62" s="42" t="s">
        <v>195</v>
      </c>
      <c r="G62" s="43">
        <v>404</v>
      </c>
      <c r="H62" s="43">
        <v>255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0"/>
    </row>
    <row r="64" spans="1:15" ht="15" customHeight="1">
      <c r="A64" s="34" t="s">
        <v>51</v>
      </c>
      <c r="B64" s="52" t="s">
        <v>200</v>
      </c>
      <c r="C64" s="53">
        <f>SUM(C58:C63)</f>
        <v>43390</v>
      </c>
      <c r="D64" s="53">
        <f>SUM(D58:D63)</f>
        <v>47588</v>
      </c>
      <c r="E64" s="36" t="s">
        <v>201</v>
      </c>
      <c r="F64" s="42" t="s">
        <v>202</v>
      </c>
      <c r="G64" s="43">
        <v>5676</v>
      </c>
      <c r="H64" s="43">
        <v>7831</v>
      </c>
      <c r="I64" s="48"/>
      <c r="J64" s="48"/>
      <c r="K64" s="48"/>
      <c r="L64" s="48"/>
      <c r="M64" s="48"/>
      <c r="N64" s="48"/>
      <c r="O64" s="48"/>
    </row>
    <row r="65" spans="1:8" ht="15" customHeight="1">
      <c r="A65" s="34"/>
      <c r="B65" s="52"/>
      <c r="C65" s="58"/>
      <c r="D65" s="53"/>
      <c r="E65" s="36" t="s">
        <v>203</v>
      </c>
      <c r="F65" s="42" t="s">
        <v>204</v>
      </c>
      <c r="G65" s="43">
        <v>141</v>
      </c>
      <c r="H65" s="43">
        <v>323</v>
      </c>
    </row>
    <row r="66" spans="1:8" ht="15" customHeight="1">
      <c r="A66" s="34" t="s">
        <v>205</v>
      </c>
      <c r="B66" s="40"/>
      <c r="C66" s="58"/>
      <c r="D66" s="53"/>
      <c r="E66" s="36" t="s">
        <v>206</v>
      </c>
      <c r="F66" s="42" t="s">
        <v>207</v>
      </c>
      <c r="G66" s="43">
        <v>405</v>
      </c>
      <c r="H66" s="43">
        <v>448</v>
      </c>
    </row>
    <row r="67" spans="1:8" ht="15" customHeight="1">
      <c r="A67" s="34" t="s">
        <v>208</v>
      </c>
      <c r="B67" s="40" t="s">
        <v>209</v>
      </c>
      <c r="C67" s="41">
        <v>18865</v>
      </c>
      <c r="D67" s="41">
        <v>19068</v>
      </c>
      <c r="E67" s="36" t="s">
        <v>210</v>
      </c>
      <c r="F67" s="42" t="s">
        <v>211</v>
      </c>
      <c r="G67" s="43">
        <v>105</v>
      </c>
      <c r="H67" s="43">
        <v>84</v>
      </c>
    </row>
    <row r="68" spans="1:8" ht="15" customHeight="1">
      <c r="A68" s="34" t="s">
        <v>212</v>
      </c>
      <c r="B68" s="40" t="s">
        <v>213</v>
      </c>
      <c r="C68" s="41">
        <v>3952</v>
      </c>
      <c r="D68" s="41">
        <v>1626</v>
      </c>
      <c r="E68" s="36" t="s">
        <v>214</v>
      </c>
      <c r="F68" s="42" t="s">
        <v>215</v>
      </c>
      <c r="G68" s="43">
        <v>2027</v>
      </c>
      <c r="H68" s="43">
        <v>3150</v>
      </c>
    </row>
    <row r="69" spans="1:8" ht="15" customHeight="1">
      <c r="A69" s="34" t="s">
        <v>216</v>
      </c>
      <c r="B69" s="40" t="s">
        <v>217</v>
      </c>
      <c r="C69" s="41">
        <v>3705</v>
      </c>
      <c r="D69" s="41">
        <v>4695</v>
      </c>
      <c r="E69" s="55" t="s">
        <v>78</v>
      </c>
      <c r="F69" s="42" t="s">
        <v>218</v>
      </c>
      <c r="G69" s="43">
        <f>66-1+7</f>
        <v>72</v>
      </c>
      <c r="H69" s="43">
        <v>156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448</v>
      </c>
      <c r="H70" s="43">
        <v>448</v>
      </c>
    </row>
    <row r="71" spans="1:18" ht="15" customHeight="1">
      <c r="A71" s="34" t="s">
        <v>223</v>
      </c>
      <c r="B71" s="40" t="s">
        <v>224</v>
      </c>
      <c r="C71" s="41">
        <v>1883</v>
      </c>
      <c r="D71" s="41">
        <v>2066</v>
      </c>
      <c r="E71" s="59" t="s">
        <v>46</v>
      </c>
      <c r="F71" s="82" t="s">
        <v>225</v>
      </c>
      <c r="G71" s="83">
        <f>G59+G60+G61+G69+G70</f>
        <v>44341</v>
      </c>
      <c r="H71" s="83">
        <f>H59+H60+H61+H69+H70</f>
        <v>51003</v>
      </c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8" ht="15" customHeight="1">
      <c r="A72" s="34" t="s">
        <v>226</v>
      </c>
      <c r="B72" s="40" t="s">
        <v>227</v>
      </c>
      <c r="C72" s="41">
        <v>177</v>
      </c>
      <c r="D72" s="41">
        <v>177</v>
      </c>
      <c r="E72" s="44"/>
      <c r="F72" s="84"/>
      <c r="G72" s="85"/>
      <c r="H72" s="86"/>
    </row>
    <row r="73" spans="1:8" ht="15" customHeight="1">
      <c r="A73" s="34" t="s">
        <v>228</v>
      </c>
      <c r="B73" s="40" t="s">
        <v>229</v>
      </c>
      <c r="C73" s="41"/>
      <c r="D73" s="41"/>
      <c r="E73" s="87"/>
      <c r="F73" s="88"/>
      <c r="G73" s="89"/>
      <c r="H73" s="90"/>
    </row>
    <row r="74" spans="1:8" ht="15" customHeight="1">
      <c r="A74" s="34" t="s">
        <v>230</v>
      </c>
      <c r="B74" s="40" t="s">
        <v>231</v>
      </c>
      <c r="C74" s="41">
        <v>160</v>
      </c>
      <c r="D74" s="41">
        <v>270</v>
      </c>
      <c r="E74" s="36" t="s">
        <v>232</v>
      </c>
      <c r="F74" s="91" t="s">
        <v>233</v>
      </c>
      <c r="G74" s="43"/>
      <c r="H74" s="43"/>
    </row>
    <row r="75" spans="1:15" ht="15" customHeight="1">
      <c r="A75" s="34" t="s">
        <v>76</v>
      </c>
      <c r="B75" s="52" t="s">
        <v>234</v>
      </c>
      <c r="C75" s="53">
        <f>SUM(C67:C74)</f>
        <v>28742</v>
      </c>
      <c r="D75" s="53">
        <f>SUM(D67:D74)</f>
        <v>27902</v>
      </c>
      <c r="E75" s="55" t="s">
        <v>161</v>
      </c>
      <c r="F75" s="46" t="s">
        <v>235</v>
      </c>
      <c r="G75" s="43">
        <v>52</v>
      </c>
      <c r="H75" s="43">
        <v>91</v>
      </c>
      <c r="I75" s="48"/>
      <c r="J75" s="48"/>
      <c r="K75" s="48"/>
      <c r="L75" s="48"/>
      <c r="M75" s="48"/>
      <c r="N75" s="48"/>
      <c r="O75" s="48"/>
    </row>
    <row r="76" spans="1:8" ht="15" customHeight="1">
      <c r="A76" s="34"/>
      <c r="B76" s="40"/>
      <c r="C76" s="58"/>
      <c r="D76" s="53"/>
      <c r="E76" s="36" t="s">
        <v>236</v>
      </c>
      <c r="F76" s="46" t="s">
        <v>237</v>
      </c>
      <c r="G76" s="43"/>
      <c r="H76" s="43"/>
    </row>
    <row r="77" spans="1:13" ht="15" customHeight="1">
      <c r="A77" s="34" t="s">
        <v>238</v>
      </c>
      <c r="B77" s="40"/>
      <c r="C77" s="58"/>
      <c r="D77" s="53"/>
      <c r="E77" s="36"/>
      <c r="F77" s="92"/>
      <c r="G77" s="93"/>
      <c r="H77" s="94"/>
      <c r="M77" s="60"/>
    </row>
    <row r="78" spans="1:14" ht="15" customHeight="1">
      <c r="A78" s="34" t="s">
        <v>239</v>
      </c>
      <c r="B78" s="40" t="s">
        <v>240</v>
      </c>
      <c r="C78" s="53">
        <f>SUM(C79:C81)</f>
        <v>0</v>
      </c>
      <c r="D78" s="53">
        <f>SUM(D79:D81)</f>
        <v>0</v>
      </c>
      <c r="E78" s="36"/>
      <c r="F78" s="93"/>
      <c r="G78" s="93"/>
      <c r="H78" s="94"/>
      <c r="I78" s="48"/>
      <c r="J78" s="48"/>
      <c r="K78" s="48"/>
      <c r="L78" s="48"/>
      <c r="M78" s="48"/>
      <c r="N78" s="48"/>
    </row>
    <row r="79" spans="1:18" ht="15" customHeight="1">
      <c r="A79" s="34" t="s">
        <v>241</v>
      </c>
      <c r="B79" s="40" t="s">
        <v>242</v>
      </c>
      <c r="C79" s="41"/>
      <c r="D79" s="41"/>
      <c r="E79" s="55" t="s">
        <v>243</v>
      </c>
      <c r="F79" s="68" t="s">
        <v>244</v>
      </c>
      <c r="G79" s="95">
        <f>G71+G74+G75+G76</f>
        <v>44393</v>
      </c>
      <c r="H79" s="95">
        <f>H71+H74+H75+H76</f>
        <v>51094</v>
      </c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96"/>
      <c r="G80" s="97"/>
      <c r="H80" s="98"/>
    </row>
    <row r="81" spans="1:8" ht="15" customHeight="1">
      <c r="A81" s="34" t="s">
        <v>247</v>
      </c>
      <c r="B81" s="40" t="s">
        <v>248</v>
      </c>
      <c r="C81" s="41"/>
      <c r="D81" s="41"/>
      <c r="E81" s="87"/>
      <c r="F81" s="97"/>
      <c r="G81" s="97"/>
      <c r="H81" s="98"/>
    </row>
    <row r="82" spans="1:8" ht="15" customHeight="1">
      <c r="A82" s="34" t="s">
        <v>249</v>
      </c>
      <c r="B82" s="40" t="s">
        <v>250</v>
      </c>
      <c r="C82" s="41"/>
      <c r="D82" s="41"/>
      <c r="E82" s="70"/>
      <c r="F82" s="97"/>
      <c r="G82" s="97"/>
      <c r="H82" s="98"/>
    </row>
    <row r="83" spans="1:8" ht="15" customHeight="1">
      <c r="A83" s="34" t="s">
        <v>133</v>
      </c>
      <c r="B83" s="40" t="s">
        <v>251</v>
      </c>
      <c r="C83" s="41"/>
      <c r="D83" s="41"/>
      <c r="E83" s="87"/>
      <c r="F83" s="97"/>
      <c r="G83" s="97"/>
      <c r="H83" s="98"/>
    </row>
    <row r="84" spans="1:14" ht="15" customHeight="1">
      <c r="A84" s="34" t="s">
        <v>252</v>
      </c>
      <c r="B84" s="52" t="s">
        <v>253</v>
      </c>
      <c r="C84" s="53">
        <f>C83+C82+C78</f>
        <v>0</v>
      </c>
      <c r="D84" s="53">
        <f>D83+D82+D78</f>
        <v>0</v>
      </c>
      <c r="E84" s="70"/>
      <c r="F84" s="97"/>
      <c r="G84" s="97"/>
      <c r="H84" s="98"/>
      <c r="I84" s="48"/>
      <c r="J84" s="48"/>
      <c r="K84" s="48"/>
      <c r="L84" s="48"/>
      <c r="M84" s="48"/>
      <c r="N84" s="48"/>
    </row>
    <row r="85" spans="1:13" ht="15" customHeight="1">
      <c r="A85" s="34"/>
      <c r="B85" s="52"/>
      <c r="C85" s="58"/>
      <c r="D85" s="53"/>
      <c r="E85" s="87"/>
      <c r="F85" s="97"/>
      <c r="G85" s="97"/>
      <c r="H85" s="98"/>
      <c r="M85" s="60"/>
    </row>
    <row r="86" spans="1:8" ht="15" customHeight="1">
      <c r="A86" s="34" t="s">
        <v>254</v>
      </c>
      <c r="B86" s="40"/>
      <c r="C86" s="58"/>
      <c r="D86" s="53"/>
      <c r="E86" s="70"/>
      <c r="F86" s="97"/>
      <c r="G86" s="97"/>
      <c r="H86" s="98"/>
    </row>
    <row r="87" spans="1:13" ht="15" customHeight="1">
      <c r="A87" s="34" t="s">
        <v>255</v>
      </c>
      <c r="B87" s="40" t="s">
        <v>256</v>
      </c>
      <c r="C87" s="41">
        <v>495</v>
      </c>
      <c r="D87" s="41">
        <v>435</v>
      </c>
      <c r="E87" s="87"/>
      <c r="F87" s="97"/>
      <c r="G87" s="97"/>
      <c r="H87" s="98"/>
      <c r="M87" s="60"/>
    </row>
    <row r="88" spans="1:8" ht="15" customHeight="1">
      <c r="A88" s="34" t="s">
        <v>257</v>
      </c>
      <c r="B88" s="40" t="s">
        <v>258</v>
      </c>
      <c r="C88" s="41"/>
      <c r="D88" s="41"/>
      <c r="E88" s="70"/>
      <c r="F88" s="97"/>
      <c r="G88" s="97"/>
      <c r="H88" s="98"/>
    </row>
    <row r="89" spans="1:13" ht="15" customHeight="1">
      <c r="A89" s="34" t="s">
        <v>259</v>
      </c>
      <c r="B89" s="40" t="s">
        <v>260</v>
      </c>
      <c r="C89" s="41"/>
      <c r="D89" s="41"/>
      <c r="E89" s="70"/>
      <c r="F89" s="97"/>
      <c r="G89" s="97"/>
      <c r="H89" s="98"/>
      <c r="M89" s="60"/>
    </row>
    <row r="90" spans="1:8" ht="15" customHeight="1">
      <c r="A90" s="34" t="s">
        <v>261</v>
      </c>
      <c r="B90" s="40" t="s">
        <v>262</v>
      </c>
      <c r="C90" s="41">
        <v>2483</v>
      </c>
      <c r="D90" s="41">
        <v>3453</v>
      </c>
      <c r="E90" s="70"/>
      <c r="F90" s="97"/>
      <c r="G90" s="97"/>
      <c r="H90" s="98"/>
    </row>
    <row r="91" spans="1:14" ht="15" customHeight="1">
      <c r="A91" s="34" t="s">
        <v>263</v>
      </c>
      <c r="B91" s="52" t="s">
        <v>264</v>
      </c>
      <c r="C91" s="53">
        <f>SUM(C87:C90)</f>
        <v>2978</v>
      </c>
      <c r="D91" s="53">
        <f>SUM(D87:D90)</f>
        <v>3888</v>
      </c>
      <c r="E91" s="70"/>
      <c r="F91" s="97"/>
      <c r="G91" s="97"/>
      <c r="H91" s="98"/>
      <c r="I91" s="48"/>
      <c r="J91" s="48"/>
      <c r="K91" s="48"/>
      <c r="L91" s="48"/>
      <c r="M91" s="57"/>
      <c r="N91" s="48"/>
    </row>
    <row r="92" spans="1:8" ht="15" customHeight="1">
      <c r="A92" s="34" t="s">
        <v>265</v>
      </c>
      <c r="B92" s="52" t="s">
        <v>266</v>
      </c>
      <c r="C92" s="41">
        <v>379</v>
      </c>
      <c r="D92" s="41">
        <v>229</v>
      </c>
      <c r="E92" s="70"/>
      <c r="F92" s="97"/>
      <c r="G92" s="97"/>
      <c r="H92" s="98"/>
    </row>
    <row r="93" spans="1:14" ht="15" customHeight="1">
      <c r="A93" s="34" t="s">
        <v>267</v>
      </c>
      <c r="B93" s="99" t="s">
        <v>268</v>
      </c>
      <c r="C93" s="53">
        <f>C64+C75+C84+C91+C92</f>
        <v>75489</v>
      </c>
      <c r="D93" s="53">
        <f>D64+D75+D84+D91+D92</f>
        <v>79607</v>
      </c>
      <c r="E93" s="87"/>
      <c r="F93" s="97"/>
      <c r="G93" s="97"/>
      <c r="H93" s="98"/>
      <c r="I93" s="48"/>
      <c r="J93" s="48"/>
      <c r="K93" s="48"/>
      <c r="L93" s="48"/>
      <c r="M93" s="57"/>
      <c r="N93" s="48"/>
    </row>
    <row r="94" spans="1:18" ht="15.75" customHeight="1">
      <c r="A94" s="100" t="s">
        <v>269</v>
      </c>
      <c r="B94" s="101" t="s">
        <v>270</v>
      </c>
      <c r="C94" s="102">
        <f>C93+C55</f>
        <v>165289</v>
      </c>
      <c r="D94" s="102">
        <f>D93+D55</f>
        <v>172457</v>
      </c>
      <c r="E94" s="103" t="s">
        <v>271</v>
      </c>
      <c r="F94" s="104" t="s">
        <v>272</v>
      </c>
      <c r="G94" s="105">
        <f>G36+G39+G55+G79</f>
        <v>165289</v>
      </c>
      <c r="H94" s="105">
        <f>H36+H39+H55+H79</f>
        <v>172457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</row>
    <row r="95" spans="1:13" ht="15" customHeight="1">
      <c r="A95" s="106"/>
      <c r="B95" s="107"/>
      <c r="C95" s="106"/>
      <c r="D95" s="106"/>
      <c r="E95" s="108"/>
      <c r="F95" s="109"/>
      <c r="G95" s="110"/>
      <c r="H95" s="111"/>
      <c r="M95" s="60"/>
    </row>
    <row r="96" spans="1:13" ht="15" customHeight="1">
      <c r="A96" s="112" t="s">
        <v>273</v>
      </c>
      <c r="B96" s="113"/>
      <c r="C96" s="13"/>
      <c r="D96" s="13"/>
      <c r="E96" s="114"/>
      <c r="F96" s="8"/>
      <c r="G96" s="9"/>
      <c r="H96" s="10"/>
      <c r="M96" s="60"/>
    </row>
    <row r="97" spans="1:13" ht="15" customHeight="1">
      <c r="A97" s="112"/>
      <c r="B97" s="113"/>
      <c r="C97" s="13"/>
      <c r="D97" s="13"/>
      <c r="E97" s="114"/>
      <c r="F97" s="8"/>
      <c r="G97" s="9"/>
      <c r="H97" s="10"/>
      <c r="M97" s="60"/>
    </row>
    <row r="98" spans="1:13" ht="15" customHeight="1">
      <c r="A98" s="112"/>
      <c r="B98" s="113"/>
      <c r="C98" s="13"/>
      <c r="D98" s="13"/>
      <c r="E98" s="114"/>
      <c r="F98" s="8"/>
      <c r="G98" s="9"/>
      <c r="H98" s="10"/>
      <c r="M98" s="60"/>
    </row>
    <row r="99" spans="1:8" ht="15" customHeight="1">
      <c r="A99" s="115" t="s">
        <v>274</v>
      </c>
      <c r="C99" s="115" t="s">
        <v>275</v>
      </c>
      <c r="D99" s="116"/>
      <c r="E99" s="115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23" sqref="G23"/>
    </sheetView>
  </sheetViews>
  <sheetFormatPr defaultColWidth="9.00390625" defaultRowHeight="12.75" customHeight="1"/>
  <cols>
    <col min="1" max="1" width="49.50390625" style="117" customWidth="1"/>
    <col min="2" max="2" width="9.00390625" style="117" customWidth="1"/>
    <col min="3" max="3" width="11.875" style="118" customWidth="1"/>
    <col min="4" max="4" width="14.50390625" style="118" customWidth="1"/>
    <col min="5" max="5" width="42.75390625" style="117" customWidth="1"/>
    <col min="6" max="6" width="9.00390625" style="117" customWidth="1"/>
    <col min="7" max="7" width="9.75390625" style="118" customWidth="1"/>
    <col min="8" max="8" width="14.125" style="118" customWidth="1"/>
    <col min="9" max="16384" width="9.125" style="119" customWidth="1"/>
  </cols>
  <sheetData>
    <row r="1" spans="1:8" ht="12.75" customHeight="1">
      <c r="A1" s="120" t="s">
        <v>277</v>
      </c>
      <c r="B1" s="120"/>
      <c r="C1" s="120"/>
      <c r="D1" s="120"/>
      <c r="E1" s="120"/>
      <c r="F1" s="120"/>
      <c r="G1" s="121"/>
      <c r="H1" s="121"/>
    </row>
    <row r="2" spans="1:8" ht="15" customHeight="1">
      <c r="A2" s="122" t="s">
        <v>1</v>
      </c>
      <c r="B2" s="122"/>
      <c r="C2" s="120"/>
      <c r="D2" s="123"/>
      <c r="E2" s="124"/>
      <c r="F2" s="125"/>
      <c r="G2" s="126" t="s">
        <v>2</v>
      </c>
      <c r="H2" s="126"/>
    </row>
    <row r="3" spans="1:8" ht="30" customHeight="1">
      <c r="A3" s="127" t="s">
        <v>278</v>
      </c>
      <c r="B3" s="127"/>
      <c r="C3" s="127"/>
      <c r="D3" s="127"/>
      <c r="E3" s="128"/>
      <c r="F3" s="125"/>
      <c r="G3" s="129" t="s">
        <v>4</v>
      </c>
      <c r="H3" s="129"/>
    </row>
    <row r="4" spans="1:8" ht="12.75" customHeight="1">
      <c r="A4" s="122" t="s">
        <v>279</v>
      </c>
      <c r="B4" s="130"/>
      <c r="C4" s="131"/>
      <c r="D4" s="131"/>
      <c r="E4" s="128"/>
      <c r="F4" s="125"/>
      <c r="G4" s="121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.75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.75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.75" customHeight="1">
      <c r="A8" s="141" t="s">
        <v>285</v>
      </c>
      <c r="B8" s="141"/>
      <c r="C8" s="140"/>
      <c r="D8" s="142"/>
      <c r="E8" s="141" t="s">
        <v>286</v>
      </c>
      <c r="F8" s="139"/>
      <c r="G8" s="140"/>
      <c r="H8" s="140"/>
    </row>
    <row r="9" spans="1:8" ht="12.75" customHeight="1">
      <c r="A9" s="143" t="s">
        <v>287</v>
      </c>
      <c r="B9" s="144" t="s">
        <v>288</v>
      </c>
      <c r="C9" s="145">
        <v>1047</v>
      </c>
      <c r="D9" s="145">
        <v>1152</v>
      </c>
      <c r="E9" s="143" t="s">
        <v>289</v>
      </c>
      <c r="F9" s="146" t="s">
        <v>290</v>
      </c>
      <c r="G9" s="147"/>
      <c r="H9" s="147"/>
    </row>
    <row r="10" spans="1:8" ht="12.75" customHeight="1">
      <c r="A10" s="143" t="s">
        <v>291</v>
      </c>
      <c r="B10" s="144" t="s">
        <v>292</v>
      </c>
      <c r="C10" s="145">
        <v>3078</v>
      </c>
      <c r="D10" s="145">
        <f>3060</f>
        <v>3060</v>
      </c>
      <c r="E10" s="143" t="s">
        <v>293</v>
      </c>
      <c r="F10" s="146" t="s">
        <v>294</v>
      </c>
      <c r="G10" s="148">
        <v>124936</v>
      </c>
      <c r="H10" s="148">
        <v>178888</v>
      </c>
    </row>
    <row r="11" spans="1:8" ht="12.75" customHeight="1">
      <c r="A11" s="143" t="s">
        <v>295</v>
      </c>
      <c r="B11" s="144" t="s">
        <v>296</v>
      </c>
      <c r="C11" s="145">
        <v>2479</v>
      </c>
      <c r="D11" s="145">
        <v>2955</v>
      </c>
      <c r="E11" s="143" t="s">
        <v>297</v>
      </c>
      <c r="F11" s="146" t="s">
        <v>298</v>
      </c>
      <c r="G11" s="148">
        <v>981</v>
      </c>
      <c r="H11" s="148">
        <v>840</v>
      </c>
    </row>
    <row r="12" spans="1:8" ht="12.75" customHeight="1">
      <c r="A12" s="143" t="s">
        <v>299</v>
      </c>
      <c r="B12" s="144" t="s">
        <v>300</v>
      </c>
      <c r="C12" s="145">
        <v>4030</v>
      </c>
      <c r="D12" s="145">
        <v>4035</v>
      </c>
      <c r="E12" s="143" t="s">
        <v>78</v>
      </c>
      <c r="F12" s="146" t="s">
        <v>301</v>
      </c>
      <c r="G12" s="148">
        <f>3882</f>
        <v>3882</v>
      </c>
      <c r="H12" s="148">
        <v>2010</v>
      </c>
    </row>
    <row r="13" spans="1:8" ht="12.75" customHeight="1">
      <c r="A13" s="143" t="s">
        <v>302</v>
      </c>
      <c r="B13" s="144" t="s">
        <v>303</v>
      </c>
      <c r="C13" s="145">
        <v>702</v>
      </c>
      <c r="D13" s="145">
        <v>713</v>
      </c>
      <c r="E13" s="149" t="s">
        <v>51</v>
      </c>
      <c r="F13" s="150" t="s">
        <v>304</v>
      </c>
      <c r="G13" s="151">
        <f>SUM(G9:G12)</f>
        <v>129799</v>
      </c>
      <c r="H13" s="151">
        <f>SUM(H9:H12)</f>
        <v>181738</v>
      </c>
    </row>
    <row r="14" spans="1:8" ht="12.75" customHeight="1">
      <c r="A14" s="143" t="s">
        <v>305</v>
      </c>
      <c r="B14" s="144" t="s">
        <v>306</v>
      </c>
      <c r="C14" s="145">
        <f>113626</f>
        <v>113626</v>
      </c>
      <c r="D14" s="145">
        <v>168860</v>
      </c>
      <c r="E14" s="143"/>
      <c r="F14" s="152"/>
      <c r="G14" s="151"/>
      <c r="H14" s="151"/>
    </row>
    <row r="15" spans="1:8" ht="24" customHeight="1">
      <c r="A15" s="143" t="s">
        <v>307</v>
      </c>
      <c r="B15" s="144" t="s">
        <v>308</v>
      </c>
      <c r="C15" s="145"/>
      <c r="D15" s="145"/>
      <c r="E15" s="141" t="s">
        <v>309</v>
      </c>
      <c r="F15" s="153" t="s">
        <v>310</v>
      </c>
      <c r="G15" s="148">
        <v>0</v>
      </c>
      <c r="H15" s="148"/>
    </row>
    <row r="16" spans="1:8" ht="12.75" customHeight="1">
      <c r="A16" s="143" t="s">
        <v>311</v>
      </c>
      <c r="B16" s="144" t="s">
        <v>312</v>
      </c>
      <c r="C16" s="145">
        <v>2079</v>
      </c>
      <c r="D16" s="145">
        <v>2061</v>
      </c>
      <c r="E16" s="143" t="s">
        <v>313</v>
      </c>
      <c r="F16" s="152" t="s">
        <v>314</v>
      </c>
      <c r="G16" s="148">
        <v>0</v>
      </c>
      <c r="H16" s="148"/>
    </row>
    <row r="17" spans="1:8" ht="12.75" customHeight="1">
      <c r="A17" s="154" t="s">
        <v>315</v>
      </c>
      <c r="B17" s="144" t="s">
        <v>316</v>
      </c>
      <c r="C17" s="145"/>
      <c r="D17" s="145"/>
      <c r="E17" s="141"/>
      <c r="F17" s="139"/>
      <c r="G17" s="151"/>
      <c r="H17" s="151"/>
    </row>
    <row r="18" spans="1:8" ht="12.75" customHeight="1">
      <c r="A18" s="154" t="s">
        <v>317</v>
      </c>
      <c r="B18" s="144" t="s">
        <v>318</v>
      </c>
      <c r="C18" s="145"/>
      <c r="D18" s="145"/>
      <c r="E18" s="141" t="s">
        <v>319</v>
      </c>
      <c r="F18" s="139"/>
      <c r="G18" s="151"/>
      <c r="H18" s="151"/>
    </row>
    <row r="19" spans="1:8" ht="12.75" customHeight="1">
      <c r="A19" s="149" t="s">
        <v>51</v>
      </c>
      <c r="B19" s="155" t="s">
        <v>320</v>
      </c>
      <c r="C19" s="142">
        <f>SUM(C9:C15)+C16</f>
        <v>127041</v>
      </c>
      <c r="D19" s="142">
        <f>SUM(D9:D15)+D16</f>
        <v>182836</v>
      </c>
      <c r="E19" s="139" t="s">
        <v>321</v>
      </c>
      <c r="F19" s="152" t="s">
        <v>322</v>
      </c>
      <c r="G19" s="148">
        <v>181</v>
      </c>
      <c r="H19" s="148">
        <v>245</v>
      </c>
    </row>
    <row r="20" spans="1:8" ht="12.75" customHeight="1">
      <c r="A20" s="141"/>
      <c r="B20" s="144"/>
      <c r="C20" s="142"/>
      <c r="D20" s="142"/>
      <c r="E20" s="154" t="s">
        <v>323</v>
      </c>
      <c r="F20" s="152" t="s">
        <v>324</v>
      </c>
      <c r="G20" s="148"/>
      <c r="H20" s="148"/>
    </row>
    <row r="21" spans="1:8" ht="24" customHeight="1">
      <c r="A21" s="141" t="s">
        <v>325</v>
      </c>
      <c r="B21" s="156"/>
      <c r="C21" s="142"/>
      <c r="D21" s="142"/>
      <c r="E21" s="143" t="s">
        <v>326</v>
      </c>
      <c r="F21" s="152" t="s">
        <v>327</v>
      </c>
      <c r="G21" s="148"/>
      <c r="H21" s="148">
        <v>77</v>
      </c>
    </row>
    <row r="22" spans="1:8" ht="24" customHeight="1">
      <c r="A22" s="139" t="s">
        <v>328</v>
      </c>
      <c r="B22" s="156" t="s">
        <v>329</v>
      </c>
      <c r="C22" s="145">
        <v>1511</v>
      </c>
      <c r="D22" s="145">
        <v>1769</v>
      </c>
      <c r="E22" s="139" t="s">
        <v>330</v>
      </c>
      <c r="F22" s="152" t="s">
        <v>331</v>
      </c>
      <c r="G22" s="148">
        <f>418-7</f>
        <v>411</v>
      </c>
      <c r="H22" s="148">
        <v>61</v>
      </c>
    </row>
    <row r="23" spans="1:8" ht="24" customHeight="1">
      <c r="A23" s="143" t="s">
        <v>332</v>
      </c>
      <c r="B23" s="156" t="s">
        <v>333</v>
      </c>
      <c r="C23" s="145"/>
      <c r="D23" s="145"/>
      <c r="E23" s="143" t="s">
        <v>334</v>
      </c>
      <c r="F23" s="152" t="s">
        <v>335</v>
      </c>
      <c r="G23" s="148"/>
      <c r="H23" s="148"/>
    </row>
    <row r="24" spans="1:8" ht="12.75" customHeight="1">
      <c r="A24" s="143" t="s">
        <v>336</v>
      </c>
      <c r="B24" s="156" t="s">
        <v>337</v>
      </c>
      <c r="C24" s="145"/>
      <c r="D24" s="145"/>
      <c r="E24" s="149" t="s">
        <v>103</v>
      </c>
      <c r="F24" s="153" t="s">
        <v>338</v>
      </c>
      <c r="G24" s="151">
        <f>SUM(G19:G23)</f>
        <v>592</v>
      </c>
      <c r="H24" s="151">
        <f>SUM(H19:H23)</f>
        <v>383</v>
      </c>
    </row>
    <row r="25" spans="1:8" ht="12.75" customHeight="1">
      <c r="A25" s="143" t="s">
        <v>78</v>
      </c>
      <c r="B25" s="156" t="s">
        <v>339</v>
      </c>
      <c r="C25" s="145">
        <v>276</v>
      </c>
      <c r="D25" s="145">
        <v>296</v>
      </c>
      <c r="E25" s="154"/>
      <c r="F25" s="139"/>
      <c r="G25" s="151"/>
      <c r="H25" s="151"/>
    </row>
    <row r="26" spans="1:8" ht="12.75" customHeight="1">
      <c r="A26" s="149" t="s">
        <v>76</v>
      </c>
      <c r="B26" s="157" t="s">
        <v>340</v>
      </c>
      <c r="C26" s="142">
        <f>SUM(C22:C25)</f>
        <v>1787</v>
      </c>
      <c r="D26" s="142">
        <f>SUM(D22:D25)</f>
        <v>2065</v>
      </c>
      <c r="E26" s="143"/>
      <c r="F26" s="139"/>
      <c r="G26" s="151"/>
      <c r="H26" s="151"/>
    </row>
    <row r="27" spans="1:8" ht="12.75" customHeight="1">
      <c r="A27" s="149"/>
      <c r="B27" s="157"/>
      <c r="C27" s="142"/>
      <c r="D27" s="142"/>
      <c r="E27" s="143"/>
      <c r="F27" s="139"/>
      <c r="G27" s="151"/>
      <c r="H27" s="151"/>
    </row>
    <row r="28" spans="1:8" ht="12.75" customHeight="1">
      <c r="A28" s="137" t="s">
        <v>341</v>
      </c>
      <c r="B28" s="134" t="s">
        <v>342</v>
      </c>
      <c r="C28" s="142">
        <f>C26+C19</f>
        <v>128828</v>
      </c>
      <c r="D28" s="142">
        <f>D26+D19</f>
        <v>184901</v>
      </c>
      <c r="E28" s="137" t="s">
        <v>343</v>
      </c>
      <c r="F28" s="153" t="s">
        <v>344</v>
      </c>
      <c r="G28" s="151">
        <f>G13+G15+G24</f>
        <v>130391</v>
      </c>
      <c r="H28" s="151">
        <f>H13+H15+H24</f>
        <v>182121</v>
      </c>
    </row>
    <row r="29" spans="1:8" ht="12.75" customHeight="1">
      <c r="A29" s="137"/>
      <c r="B29" s="134"/>
      <c r="C29" s="142"/>
      <c r="D29" s="142"/>
      <c r="E29" s="137"/>
      <c r="F29" s="152"/>
      <c r="G29" s="151"/>
      <c r="H29" s="151"/>
    </row>
    <row r="30" spans="1:8" ht="12.75" customHeight="1">
      <c r="A30" s="137" t="s">
        <v>345</v>
      </c>
      <c r="B30" s="134" t="s">
        <v>346</v>
      </c>
      <c r="C30" s="142">
        <f>IF((G28-C28)&gt;0,G28-C28,0)</f>
        <v>1563</v>
      </c>
      <c r="D30" s="142">
        <f>IF((H28-D28)&gt;0,H28-D28,0)</f>
        <v>0</v>
      </c>
      <c r="E30" s="137" t="s">
        <v>347</v>
      </c>
      <c r="F30" s="153" t="s">
        <v>348</v>
      </c>
      <c r="G30" s="151">
        <f>IF((C28-G28)&gt;0,C28-G28,0)</f>
        <v>0</v>
      </c>
      <c r="H30" s="151">
        <f>IF((D28-H28)&gt;0,D28-H28,0)</f>
        <v>2780</v>
      </c>
    </row>
    <row r="31" spans="1:8" ht="24" customHeight="1">
      <c r="A31" s="158" t="s">
        <v>349</v>
      </c>
      <c r="B31" s="157" t="s">
        <v>350</v>
      </c>
      <c r="C31" s="145"/>
      <c r="D31" s="145"/>
      <c r="E31" s="141" t="s">
        <v>351</v>
      </c>
      <c r="F31" s="152" t="s">
        <v>352</v>
      </c>
      <c r="G31" s="148"/>
      <c r="H31" s="148"/>
    </row>
    <row r="32" spans="1:8" ht="12.75" customHeight="1">
      <c r="A32" s="141" t="s">
        <v>353</v>
      </c>
      <c r="B32" s="159" t="s">
        <v>354</v>
      </c>
      <c r="C32" s="145"/>
      <c r="D32" s="145"/>
      <c r="E32" s="141" t="s">
        <v>355</v>
      </c>
      <c r="F32" s="152" t="s">
        <v>356</v>
      </c>
      <c r="G32" s="148"/>
      <c r="H32" s="148"/>
    </row>
    <row r="33" spans="1:8" ht="12.75" customHeight="1">
      <c r="A33" s="160" t="s">
        <v>357</v>
      </c>
      <c r="B33" s="157" t="s">
        <v>358</v>
      </c>
      <c r="C33" s="142">
        <f>C28+C31+C32</f>
        <v>128828</v>
      </c>
      <c r="D33" s="142">
        <f>D28+D31+D32</f>
        <v>184901</v>
      </c>
      <c r="E33" s="137" t="s">
        <v>359</v>
      </c>
      <c r="F33" s="153" t="s">
        <v>360</v>
      </c>
      <c r="G33" s="151">
        <f>G32+G31+G28</f>
        <v>130391</v>
      </c>
      <c r="H33" s="151">
        <f>H32+H31+H28</f>
        <v>182121</v>
      </c>
    </row>
    <row r="34" spans="1:8" ht="12.75" customHeight="1">
      <c r="A34" s="160" t="s">
        <v>361</v>
      </c>
      <c r="B34" s="134" t="s">
        <v>362</v>
      </c>
      <c r="C34" s="142">
        <f>IF((G33-C33)&gt;0,G33-C33,0)</f>
        <v>1563</v>
      </c>
      <c r="D34" s="142">
        <f>IF((H33-D33)&gt;0,H33-D33,0)</f>
        <v>0</v>
      </c>
      <c r="E34" s="160" t="s">
        <v>363</v>
      </c>
      <c r="F34" s="153" t="s">
        <v>364</v>
      </c>
      <c r="G34" s="151">
        <f>IF((C33-G33)&gt;0,C33-G33,0)</f>
        <v>0</v>
      </c>
      <c r="H34" s="151">
        <f>IF((D33-H33)&gt;0,D33-H33,0)</f>
        <v>2780</v>
      </c>
    </row>
    <row r="35" spans="1:8" ht="12.75" customHeight="1">
      <c r="A35" s="141" t="s">
        <v>365</v>
      </c>
      <c r="B35" s="157" t="s">
        <v>366</v>
      </c>
      <c r="C35" s="142">
        <f>C36+C37+C38</f>
        <v>-53</v>
      </c>
      <c r="D35" s="142">
        <f>D36+D37+D38</f>
        <v>-30</v>
      </c>
      <c r="E35" s="161"/>
      <c r="F35" s="139"/>
      <c r="G35" s="151"/>
      <c r="H35" s="151"/>
    </row>
    <row r="36" spans="1:8" ht="12.75" customHeight="1">
      <c r="A36" s="162" t="s">
        <v>367</v>
      </c>
      <c r="B36" s="156" t="s">
        <v>368</v>
      </c>
      <c r="C36" s="145"/>
      <c r="D36" s="145"/>
      <c r="E36" s="161"/>
      <c r="F36" s="139"/>
      <c r="G36" s="151"/>
      <c r="H36" s="151"/>
    </row>
    <row r="37" spans="1:8" ht="24" customHeight="1">
      <c r="A37" s="162" t="s">
        <v>369</v>
      </c>
      <c r="B37" s="163" t="s">
        <v>370</v>
      </c>
      <c r="C37" s="164">
        <v>-53</v>
      </c>
      <c r="D37" s="164">
        <v>-30</v>
      </c>
      <c r="E37" s="161"/>
      <c r="F37" s="152"/>
      <c r="G37" s="151"/>
      <c r="H37" s="151"/>
    </row>
    <row r="38" spans="1:8" ht="12.75" customHeight="1">
      <c r="A38" s="165" t="s">
        <v>371</v>
      </c>
      <c r="B38" s="163" t="s">
        <v>372</v>
      </c>
      <c r="C38" s="166"/>
      <c r="D38" s="166"/>
      <c r="E38" s="161"/>
      <c r="F38" s="152"/>
      <c r="G38" s="151"/>
      <c r="H38" s="151"/>
    </row>
    <row r="39" spans="1:8" ht="12.75" customHeight="1">
      <c r="A39" s="167" t="s">
        <v>373</v>
      </c>
      <c r="B39" s="168" t="s">
        <v>374</v>
      </c>
      <c r="C39" s="169">
        <f>C34-C35</f>
        <v>1616</v>
      </c>
      <c r="D39" s="169">
        <f>IF(D34&gt;0,IF(D35&lt;0,D34,IF(D34-D35&gt;=0,D34-D35,0)),0)</f>
        <v>0</v>
      </c>
      <c r="E39" s="170" t="s">
        <v>375</v>
      </c>
      <c r="F39" s="171" t="s">
        <v>376</v>
      </c>
      <c r="G39" s="151">
        <f>IF(G34&gt;0,IF(C35&gt;=0,G34+C35,G34),IF(C34-C35&lt;0,C35-C34,0))</f>
        <v>0</v>
      </c>
      <c r="H39" s="151">
        <f>IF(H34&gt;0,IF(D35&gt;=0,H34+D35,H34),IF(D34-D35&lt;0,D35-D34,0))</f>
        <v>2780</v>
      </c>
    </row>
    <row r="40" spans="1:8" ht="12.75" customHeight="1">
      <c r="A40" s="137" t="s">
        <v>377</v>
      </c>
      <c r="B40" s="136" t="s">
        <v>378</v>
      </c>
      <c r="C40" s="164"/>
      <c r="D40" s="164"/>
      <c r="E40" s="137" t="s">
        <v>377</v>
      </c>
      <c r="F40" s="171" t="s">
        <v>379</v>
      </c>
      <c r="G40" s="148"/>
      <c r="H40" s="148"/>
    </row>
    <row r="41" spans="1:8" ht="12.75" customHeight="1">
      <c r="A41" s="137" t="s">
        <v>380</v>
      </c>
      <c r="B41" s="133" t="s">
        <v>381</v>
      </c>
      <c r="C41" s="138">
        <f>IF(C39-C40&gt;0,C39-C40,0)</f>
        <v>1616</v>
      </c>
      <c r="D41" s="138">
        <f>IF(D39-D40&gt;0,D39-D40,0)</f>
        <v>0</v>
      </c>
      <c r="E41" s="137" t="s">
        <v>382</v>
      </c>
      <c r="F41" s="171" t="s">
        <v>383</v>
      </c>
      <c r="G41" s="151">
        <f>G39-G40</f>
        <v>0</v>
      </c>
      <c r="H41" s="151">
        <v>2750</v>
      </c>
    </row>
    <row r="42" spans="1:8" ht="12.75" customHeight="1">
      <c r="A42" s="160" t="s">
        <v>384</v>
      </c>
      <c r="B42" s="133" t="s">
        <v>385</v>
      </c>
      <c r="C42" s="151">
        <f>C33+C35+C39</f>
        <v>130391</v>
      </c>
      <c r="D42" s="151">
        <f>D33+D35+D39</f>
        <v>184871</v>
      </c>
      <c r="E42" s="160" t="s">
        <v>386</v>
      </c>
      <c r="F42" s="168" t="s">
        <v>387</v>
      </c>
      <c r="G42" s="151">
        <f>G39+G33</f>
        <v>130391</v>
      </c>
      <c r="H42" s="151">
        <f>H41+H33</f>
        <v>184871</v>
      </c>
    </row>
    <row r="43" spans="1:8" ht="12.75" customHeight="1">
      <c r="A43" s="172"/>
      <c r="B43" s="173"/>
      <c r="C43" s="174"/>
      <c r="D43" s="174"/>
      <c r="E43" s="175"/>
      <c r="F43" s="128"/>
      <c r="G43" s="174"/>
      <c r="H43" s="174"/>
    </row>
    <row r="44" spans="1:8" ht="12.75" customHeight="1">
      <c r="A44" s="176" t="s">
        <v>388</v>
      </c>
      <c r="B44" s="177"/>
      <c r="C44" s="178" t="s">
        <v>389</v>
      </c>
      <c r="D44" s="178"/>
      <c r="E44" s="179" t="s">
        <v>390</v>
      </c>
      <c r="F44" s="128"/>
      <c r="G44" s="180"/>
      <c r="H44" s="180"/>
    </row>
  </sheetData>
  <sheetProtection selectLockedCells="1" selectUnlockedCells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4" sqref="A14"/>
    </sheetView>
  </sheetViews>
  <sheetFormatPr defaultColWidth="9.00390625" defaultRowHeight="12" customHeight="1"/>
  <cols>
    <col min="1" max="1" width="72.00390625" style="181" customWidth="1"/>
    <col min="2" max="2" width="10.00390625" style="181" customWidth="1"/>
    <col min="3" max="3" width="12.875" style="182" customWidth="1"/>
    <col min="4" max="4" width="13.875" style="182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 customHeight="1">
      <c r="A1" s="183"/>
      <c r="B1" s="183"/>
      <c r="C1" s="184"/>
      <c r="D1" s="184"/>
      <c r="E1" s="185"/>
      <c r="F1" s="185"/>
      <c r="G1" s="185"/>
      <c r="H1" s="185"/>
      <c r="I1" s="185"/>
      <c r="J1" s="185"/>
    </row>
    <row r="2" spans="1:10" ht="12" customHeight="1">
      <c r="A2" s="186" t="s">
        <v>391</v>
      </c>
      <c r="B2" s="186"/>
      <c r="C2" s="186"/>
      <c r="D2" s="186"/>
      <c r="E2" s="186"/>
      <c r="F2" s="186"/>
      <c r="G2" s="185"/>
      <c r="H2" s="185"/>
      <c r="I2" s="185"/>
      <c r="J2" s="185"/>
    </row>
    <row r="3" spans="1:10" ht="12" customHeight="1">
      <c r="A3" s="186"/>
      <c r="B3" s="186"/>
      <c r="C3" s="187"/>
      <c r="D3" s="187"/>
      <c r="E3" s="188"/>
      <c r="F3" s="188"/>
      <c r="G3" s="185"/>
      <c r="H3" s="185"/>
      <c r="I3" s="185"/>
      <c r="J3" s="185"/>
    </row>
    <row r="4" spans="1:10" ht="15" customHeight="1">
      <c r="A4" s="189" t="s">
        <v>392</v>
      </c>
      <c r="B4" s="189"/>
      <c r="C4" s="190" t="s">
        <v>393</v>
      </c>
      <c r="D4" s="190"/>
      <c r="E4" s="188"/>
      <c r="F4" s="188"/>
      <c r="G4" s="185"/>
      <c r="H4" s="185"/>
      <c r="I4" s="185"/>
      <c r="J4" s="185"/>
    </row>
    <row r="5" spans="1:10" ht="12.75" customHeight="1">
      <c r="A5" s="13" t="s">
        <v>394</v>
      </c>
      <c r="B5" s="13"/>
      <c r="C5" s="13"/>
      <c r="D5" s="13"/>
      <c r="E5" s="185"/>
      <c r="F5" s="185"/>
      <c r="G5" s="185"/>
      <c r="H5" s="185"/>
      <c r="I5" s="185"/>
      <c r="J5" s="185"/>
    </row>
    <row r="6" spans="1:10" ht="12" customHeight="1">
      <c r="A6" s="189" t="s">
        <v>395</v>
      </c>
      <c r="B6" s="189"/>
      <c r="C6" s="191"/>
      <c r="D6" s="192" t="s">
        <v>280</v>
      </c>
      <c r="E6" s="185"/>
      <c r="F6" s="193"/>
      <c r="G6" s="185"/>
      <c r="H6" s="185"/>
      <c r="I6" s="185"/>
      <c r="J6" s="185"/>
    </row>
    <row r="7" spans="1:7" ht="33.75" customHeight="1">
      <c r="A7" s="194" t="s">
        <v>396</v>
      </c>
      <c r="B7" s="194" t="s">
        <v>8</v>
      </c>
      <c r="C7" s="195" t="s">
        <v>9</v>
      </c>
      <c r="D7" s="195" t="s">
        <v>13</v>
      </c>
      <c r="E7" s="196"/>
      <c r="F7" s="196"/>
      <c r="G7" s="185"/>
    </row>
    <row r="8" spans="1:7" ht="12" customHeight="1">
      <c r="A8" s="194" t="s">
        <v>14</v>
      </c>
      <c r="B8" s="194" t="s">
        <v>15</v>
      </c>
      <c r="C8" s="197">
        <v>1</v>
      </c>
      <c r="D8" s="197">
        <v>2</v>
      </c>
      <c r="E8" s="196"/>
      <c r="F8" s="196"/>
      <c r="G8" s="185"/>
    </row>
    <row r="9" spans="1:7" ht="12" customHeight="1">
      <c r="A9" s="198" t="s">
        <v>397</v>
      </c>
      <c r="B9" s="199"/>
      <c r="C9" s="200"/>
      <c r="D9" s="200"/>
      <c r="E9" s="201"/>
      <c r="F9" s="201"/>
      <c r="G9" s="185"/>
    </row>
    <row r="10" spans="1:7" ht="12" customHeight="1">
      <c r="A10" s="202" t="s">
        <v>398</v>
      </c>
      <c r="B10" s="203" t="s">
        <v>399</v>
      </c>
      <c r="C10" s="204">
        <v>133680</v>
      </c>
      <c r="D10" s="204">
        <v>191295</v>
      </c>
      <c r="E10" s="201"/>
      <c r="F10" s="201"/>
      <c r="G10" s="185"/>
    </row>
    <row r="11" spans="1:13" ht="12" customHeight="1">
      <c r="A11" s="202" t="s">
        <v>400</v>
      </c>
      <c r="B11" s="203" t="s">
        <v>401</v>
      </c>
      <c r="C11" s="204">
        <v>-108915</v>
      </c>
      <c r="D11" s="204">
        <v>-164762</v>
      </c>
      <c r="E11" s="205"/>
      <c r="F11" s="205"/>
      <c r="G11" s="206"/>
      <c r="H11" s="206"/>
      <c r="I11" s="206"/>
      <c r="J11" s="206"/>
      <c r="K11" s="206"/>
      <c r="L11" s="206"/>
      <c r="M11" s="206"/>
    </row>
    <row r="12" spans="1:13" ht="12" customHeight="1">
      <c r="A12" s="202" t="s">
        <v>402</v>
      </c>
      <c r="B12" s="203" t="s">
        <v>403</v>
      </c>
      <c r="C12" s="204"/>
      <c r="D12" s="204"/>
      <c r="E12" s="205"/>
      <c r="F12" s="205"/>
      <c r="G12" s="206"/>
      <c r="H12" s="206"/>
      <c r="I12" s="206"/>
      <c r="J12" s="206"/>
      <c r="K12" s="206"/>
      <c r="L12" s="206"/>
      <c r="M12" s="206"/>
    </row>
    <row r="13" spans="1:13" ht="12" customHeight="1">
      <c r="A13" s="202" t="s">
        <v>404</v>
      </c>
      <c r="B13" s="203" t="s">
        <v>405</v>
      </c>
      <c r="C13" s="204">
        <v>-4959</v>
      </c>
      <c r="D13" s="204">
        <v>-4362</v>
      </c>
      <c r="E13" s="205"/>
      <c r="F13" s="205"/>
      <c r="G13" s="206"/>
      <c r="H13" s="206"/>
      <c r="I13" s="206"/>
      <c r="J13" s="206"/>
      <c r="K13" s="206"/>
      <c r="L13" s="206"/>
      <c r="M13" s="206"/>
    </row>
    <row r="14" spans="1:13" ht="14.25" customHeight="1">
      <c r="A14" s="202" t="s">
        <v>406</v>
      </c>
      <c r="B14" s="203" t="s">
        <v>407</v>
      </c>
      <c r="C14" s="204">
        <v>-15918</v>
      </c>
      <c r="D14" s="204">
        <v>-18712</v>
      </c>
      <c r="E14" s="205"/>
      <c r="F14" s="205"/>
      <c r="G14" s="206"/>
      <c r="H14" s="206"/>
      <c r="I14" s="206"/>
      <c r="J14" s="206"/>
      <c r="K14" s="206"/>
      <c r="L14" s="206"/>
      <c r="M14" s="206"/>
    </row>
    <row r="15" spans="1:13" ht="12" customHeight="1">
      <c r="A15" s="207" t="s">
        <v>408</v>
      </c>
      <c r="B15" s="203" t="s">
        <v>409</v>
      </c>
      <c r="C15" s="204">
        <v>-355</v>
      </c>
      <c r="D15" s="204"/>
      <c r="E15" s="205"/>
      <c r="F15" s="205"/>
      <c r="G15" s="206"/>
      <c r="H15" s="206"/>
      <c r="I15" s="206"/>
      <c r="J15" s="206"/>
      <c r="K15" s="206"/>
      <c r="L15" s="206"/>
      <c r="M15" s="206"/>
    </row>
    <row r="16" spans="1:13" ht="12" customHeight="1">
      <c r="A16" s="202" t="s">
        <v>410</v>
      </c>
      <c r="B16" s="203" t="s">
        <v>411</v>
      </c>
      <c r="C16" s="204"/>
      <c r="D16" s="204"/>
      <c r="E16" s="205"/>
      <c r="F16" s="205"/>
      <c r="G16" s="206"/>
      <c r="H16" s="206"/>
      <c r="I16" s="206"/>
      <c r="J16" s="206"/>
      <c r="K16" s="206"/>
      <c r="L16" s="206"/>
      <c r="M16" s="206"/>
    </row>
    <row r="17" spans="1:13" ht="12" customHeight="1">
      <c r="A17" s="202" t="s">
        <v>412</v>
      </c>
      <c r="B17" s="203" t="s">
        <v>413</v>
      </c>
      <c r="C17" s="204">
        <v>-323</v>
      </c>
      <c r="D17" s="204">
        <v>-314</v>
      </c>
      <c r="E17" s="205"/>
      <c r="F17" s="205"/>
      <c r="G17" s="206"/>
      <c r="H17" s="206"/>
      <c r="I17" s="206"/>
      <c r="J17" s="206"/>
      <c r="K17" s="206"/>
      <c r="L17" s="206"/>
      <c r="M17" s="206"/>
    </row>
    <row r="18" spans="1:13" ht="12" customHeight="1">
      <c r="A18" s="207" t="s">
        <v>414</v>
      </c>
      <c r="B18" s="208" t="s">
        <v>415</v>
      </c>
      <c r="C18" s="204">
        <v>31</v>
      </c>
      <c r="D18" s="204">
        <v>-4</v>
      </c>
      <c r="E18" s="205"/>
      <c r="F18" s="205"/>
      <c r="G18" s="206"/>
      <c r="H18" s="206"/>
      <c r="I18" s="206"/>
      <c r="J18" s="206"/>
      <c r="K18" s="206"/>
      <c r="L18" s="206"/>
      <c r="M18" s="206"/>
    </row>
    <row r="19" spans="1:13" ht="12" customHeight="1">
      <c r="A19" s="202" t="s">
        <v>416</v>
      </c>
      <c r="B19" s="203" t="s">
        <v>417</v>
      </c>
      <c r="C19" s="204"/>
      <c r="D19" s="204"/>
      <c r="E19" s="205"/>
      <c r="F19" s="205"/>
      <c r="G19" s="206"/>
      <c r="H19" s="206"/>
      <c r="I19" s="206"/>
      <c r="J19" s="206"/>
      <c r="K19" s="206"/>
      <c r="L19" s="206"/>
      <c r="M19" s="206"/>
    </row>
    <row r="20" spans="1:13" ht="12" customHeight="1">
      <c r="A20" s="209" t="s">
        <v>418</v>
      </c>
      <c r="B20" s="210" t="s">
        <v>419</v>
      </c>
      <c r="C20" s="200">
        <f>SUM(C10:C19)</f>
        <v>3241</v>
      </c>
      <c r="D20" s="200">
        <f>SUM(D10:D19)</f>
        <v>3141</v>
      </c>
      <c r="E20" s="205"/>
      <c r="F20" s="205"/>
      <c r="G20" s="206"/>
      <c r="H20" s="206"/>
      <c r="I20" s="206"/>
      <c r="J20" s="206"/>
      <c r="K20" s="206"/>
      <c r="L20" s="206"/>
      <c r="M20" s="206"/>
    </row>
    <row r="21" spans="1:13" ht="12" customHeight="1">
      <c r="A21" s="198" t="s">
        <v>420</v>
      </c>
      <c r="B21" s="211"/>
      <c r="C21" s="212"/>
      <c r="D21" s="212"/>
      <c r="E21" s="205"/>
      <c r="F21" s="205"/>
      <c r="G21" s="206"/>
      <c r="H21" s="206"/>
      <c r="I21" s="206"/>
      <c r="J21" s="206"/>
      <c r="K21" s="206"/>
      <c r="L21" s="206"/>
      <c r="M21" s="206"/>
    </row>
    <row r="22" spans="1:13" ht="12" customHeight="1">
      <c r="A22" s="202" t="s">
        <v>421</v>
      </c>
      <c r="B22" s="203" t="s">
        <v>422</v>
      </c>
      <c r="C22" s="204">
        <v>-1254</v>
      </c>
      <c r="D22" s="204">
        <v>-830</v>
      </c>
      <c r="E22" s="205"/>
      <c r="F22" s="205"/>
      <c r="G22" s="206"/>
      <c r="H22" s="206"/>
      <c r="I22" s="206"/>
      <c r="J22" s="206"/>
      <c r="K22" s="206"/>
      <c r="L22" s="206"/>
      <c r="M22" s="206"/>
    </row>
    <row r="23" spans="1:13" ht="12" customHeight="1">
      <c r="A23" s="202" t="s">
        <v>423</v>
      </c>
      <c r="B23" s="203" t="s">
        <v>424</v>
      </c>
      <c r="C23" s="204">
        <v>3733</v>
      </c>
      <c r="D23" s="204">
        <v>371</v>
      </c>
      <c r="E23" s="205"/>
      <c r="F23" s="205"/>
      <c r="G23" s="206"/>
      <c r="H23" s="206"/>
      <c r="I23" s="206"/>
      <c r="J23" s="206"/>
      <c r="K23" s="206"/>
      <c r="L23" s="206"/>
      <c r="M23" s="206"/>
    </row>
    <row r="24" spans="1:13" ht="12" customHeight="1">
      <c r="A24" s="202" t="s">
        <v>425</v>
      </c>
      <c r="B24" s="203" t="s">
        <v>426</v>
      </c>
      <c r="C24" s="204"/>
      <c r="D24" s="204"/>
      <c r="E24" s="205"/>
      <c r="F24" s="205"/>
      <c r="G24" s="206"/>
      <c r="H24" s="206"/>
      <c r="I24" s="206"/>
      <c r="J24" s="206"/>
      <c r="K24" s="206"/>
      <c r="L24" s="206"/>
      <c r="M24" s="206"/>
    </row>
    <row r="25" spans="1:13" ht="13.5" customHeight="1">
      <c r="A25" s="202" t="s">
        <v>427</v>
      </c>
      <c r="B25" s="203" t="s">
        <v>428</v>
      </c>
      <c r="C25" s="204">
        <v>159</v>
      </c>
      <c r="D25" s="204">
        <v>414</v>
      </c>
      <c r="E25" s="205"/>
      <c r="F25" s="205"/>
      <c r="G25" s="206"/>
      <c r="H25" s="206"/>
      <c r="I25" s="206"/>
      <c r="J25" s="206"/>
      <c r="K25" s="206"/>
      <c r="L25" s="206"/>
      <c r="M25" s="206"/>
    </row>
    <row r="26" spans="1:13" ht="12" customHeight="1">
      <c r="A26" s="202" t="s">
        <v>429</v>
      </c>
      <c r="B26" s="203" t="s">
        <v>430</v>
      </c>
      <c r="C26" s="204"/>
      <c r="D26" s="204">
        <v>85</v>
      </c>
      <c r="E26" s="205"/>
      <c r="F26" s="205"/>
      <c r="G26" s="206"/>
      <c r="H26" s="206"/>
      <c r="I26" s="206"/>
      <c r="J26" s="206"/>
      <c r="K26" s="206"/>
      <c r="L26" s="206"/>
      <c r="M26" s="206"/>
    </row>
    <row r="27" spans="1:13" ht="12" customHeight="1">
      <c r="A27" s="202" t="s">
        <v>431</v>
      </c>
      <c r="B27" s="203" t="s">
        <v>432</v>
      </c>
      <c r="C27" s="204"/>
      <c r="D27" s="204"/>
      <c r="E27" s="205"/>
      <c r="F27" s="205"/>
      <c r="G27" s="206"/>
      <c r="H27" s="206"/>
      <c r="I27" s="206"/>
      <c r="J27" s="206"/>
      <c r="K27" s="206"/>
      <c r="L27" s="206"/>
      <c r="M27" s="206"/>
    </row>
    <row r="28" spans="1:13" ht="12" customHeight="1">
      <c r="A28" s="202" t="s">
        <v>433</v>
      </c>
      <c r="B28" s="203" t="s">
        <v>434</v>
      </c>
      <c r="C28" s="204"/>
      <c r="D28" s="204"/>
      <c r="E28" s="205"/>
      <c r="F28" s="205"/>
      <c r="G28" s="206"/>
      <c r="H28" s="206"/>
      <c r="I28" s="206"/>
      <c r="J28" s="206"/>
      <c r="K28" s="206"/>
      <c r="L28" s="206"/>
      <c r="M28" s="206"/>
    </row>
    <row r="29" spans="1:13" ht="12" customHeight="1">
      <c r="A29" s="202" t="s">
        <v>435</v>
      </c>
      <c r="B29" s="203" t="s">
        <v>436</v>
      </c>
      <c r="C29" s="204"/>
      <c r="D29" s="204"/>
      <c r="E29" s="205"/>
      <c r="F29" s="205"/>
      <c r="G29" s="206"/>
      <c r="H29" s="206"/>
      <c r="I29" s="206"/>
      <c r="J29" s="206"/>
      <c r="K29" s="206"/>
      <c r="L29" s="206"/>
      <c r="M29" s="206"/>
    </row>
    <row r="30" spans="1:13" ht="12" customHeight="1">
      <c r="A30" s="202" t="s">
        <v>414</v>
      </c>
      <c r="B30" s="203" t="s">
        <v>437</v>
      </c>
      <c r="C30" s="204"/>
      <c r="D30" s="204"/>
      <c r="E30" s="205"/>
      <c r="F30" s="205"/>
      <c r="G30" s="206"/>
      <c r="H30" s="206"/>
      <c r="I30" s="206"/>
      <c r="J30" s="206"/>
      <c r="K30" s="206"/>
      <c r="L30" s="206"/>
      <c r="M30" s="206"/>
    </row>
    <row r="31" spans="1:13" ht="12" customHeight="1">
      <c r="A31" s="202" t="s">
        <v>438</v>
      </c>
      <c r="B31" s="203" t="s">
        <v>439</v>
      </c>
      <c r="C31" s="204"/>
      <c r="D31" s="204"/>
      <c r="E31" s="205"/>
      <c r="F31" s="205"/>
      <c r="G31" s="206"/>
      <c r="H31" s="206"/>
      <c r="I31" s="206"/>
      <c r="J31" s="206"/>
      <c r="K31" s="206"/>
      <c r="L31" s="206"/>
      <c r="M31" s="206"/>
    </row>
    <row r="32" spans="1:13" ht="12" customHeight="1">
      <c r="A32" s="209" t="s">
        <v>440</v>
      </c>
      <c r="B32" s="210" t="s">
        <v>441</v>
      </c>
      <c r="C32" s="200">
        <f>SUM(C22:C31)</f>
        <v>2638</v>
      </c>
      <c r="D32" s="200">
        <f>SUM(D22:D31)</f>
        <v>40</v>
      </c>
      <c r="E32" s="205"/>
      <c r="F32" s="205"/>
      <c r="G32" s="206"/>
      <c r="H32" s="206"/>
      <c r="I32" s="206"/>
      <c r="J32" s="206"/>
      <c r="K32" s="206"/>
      <c r="L32" s="206"/>
      <c r="M32" s="206"/>
    </row>
    <row r="33" spans="1:7" ht="12" customHeight="1">
      <c r="A33" s="198" t="s">
        <v>442</v>
      </c>
      <c r="B33" s="211"/>
      <c r="C33" s="212"/>
      <c r="D33" s="212"/>
      <c r="E33" s="201"/>
      <c r="F33" s="201"/>
      <c r="G33" s="185"/>
    </row>
    <row r="34" spans="1:7" ht="12" customHeight="1">
      <c r="A34" s="202" t="s">
        <v>443</v>
      </c>
      <c r="B34" s="203" t="s">
        <v>444</v>
      </c>
      <c r="C34" s="204"/>
      <c r="D34" s="204"/>
      <c r="E34" s="201"/>
      <c r="F34" s="201"/>
      <c r="G34" s="185"/>
    </row>
    <row r="35" spans="1:7" ht="12" customHeight="1">
      <c r="A35" s="207" t="s">
        <v>445</v>
      </c>
      <c r="B35" s="203" t="s">
        <v>446</v>
      </c>
      <c r="C35" s="204"/>
      <c r="D35" s="204"/>
      <c r="E35" s="201"/>
      <c r="F35" s="201"/>
      <c r="G35" s="185"/>
    </row>
    <row r="36" spans="1:7" ht="12" customHeight="1">
      <c r="A36" s="202" t="s">
        <v>447</v>
      </c>
      <c r="B36" s="203" t="s">
        <v>448</v>
      </c>
      <c r="C36" s="204">
        <v>60511</v>
      </c>
      <c r="D36" s="204">
        <v>126556</v>
      </c>
      <c r="E36" s="201"/>
      <c r="F36" s="201"/>
      <c r="G36" s="185"/>
    </row>
    <row r="37" spans="1:7" ht="12" customHeight="1">
      <c r="A37" s="202" t="s">
        <v>449</v>
      </c>
      <c r="B37" s="203" t="s">
        <v>450</v>
      </c>
      <c r="C37" s="204">
        <v>-65720</v>
      </c>
      <c r="D37" s="204">
        <v>-128003</v>
      </c>
      <c r="E37" s="201"/>
      <c r="F37" s="201"/>
      <c r="G37" s="185"/>
    </row>
    <row r="38" spans="1:7" ht="12" customHeight="1">
      <c r="A38" s="202" t="s">
        <v>451</v>
      </c>
      <c r="B38" s="203" t="s">
        <v>452</v>
      </c>
      <c r="C38" s="204"/>
      <c r="D38" s="204"/>
      <c r="E38" s="201"/>
      <c r="F38" s="201"/>
      <c r="G38" s="185"/>
    </row>
    <row r="39" spans="1:7" ht="12" customHeight="1">
      <c r="A39" s="202" t="s">
        <v>453</v>
      </c>
      <c r="B39" s="203" t="s">
        <v>454</v>
      </c>
      <c r="C39" s="204">
        <v>-1580</v>
      </c>
      <c r="D39" s="204">
        <v>-1764</v>
      </c>
      <c r="E39" s="201"/>
      <c r="F39" s="201"/>
      <c r="G39" s="185"/>
    </row>
    <row r="40" spans="1:7" ht="12" customHeight="1">
      <c r="A40" s="202" t="s">
        <v>455</v>
      </c>
      <c r="B40" s="203" t="s">
        <v>456</v>
      </c>
      <c r="C40" s="204"/>
      <c r="D40" s="204"/>
      <c r="E40" s="201"/>
      <c r="F40" s="201"/>
      <c r="G40" s="185"/>
    </row>
    <row r="41" spans="1:8" ht="12" customHeight="1">
      <c r="A41" s="202" t="s">
        <v>457</v>
      </c>
      <c r="B41" s="203" t="s">
        <v>458</v>
      </c>
      <c r="C41" s="204"/>
      <c r="D41" s="204"/>
      <c r="E41" s="201"/>
      <c r="F41" s="201"/>
      <c r="G41" s="206"/>
      <c r="H41" s="206"/>
    </row>
    <row r="42" spans="1:8" ht="12" customHeight="1">
      <c r="A42" s="209" t="s">
        <v>459</v>
      </c>
      <c r="B42" s="210" t="s">
        <v>460</v>
      </c>
      <c r="C42" s="200">
        <f>SUM(C34:C41)</f>
        <v>-6789</v>
      </c>
      <c r="D42" s="200">
        <f>SUM(D34:D41)</f>
        <v>-3211</v>
      </c>
      <c r="E42" s="201"/>
      <c r="F42" s="201"/>
      <c r="G42" s="206"/>
      <c r="H42" s="206"/>
    </row>
    <row r="43" spans="1:8" ht="12" customHeight="1">
      <c r="A43" s="213" t="s">
        <v>461</v>
      </c>
      <c r="B43" s="210" t="s">
        <v>462</v>
      </c>
      <c r="C43" s="200">
        <f>C42+C32+C20</f>
        <v>-910</v>
      </c>
      <c r="D43" s="200">
        <f>D42+D32+D20</f>
        <v>-30</v>
      </c>
      <c r="E43" s="201"/>
      <c r="F43" s="201"/>
      <c r="G43" s="206"/>
      <c r="H43" s="206"/>
    </row>
    <row r="44" spans="1:8" ht="12" customHeight="1">
      <c r="A44" s="198" t="s">
        <v>463</v>
      </c>
      <c r="B44" s="211" t="s">
        <v>464</v>
      </c>
      <c r="C44" s="200">
        <f>D45</f>
        <v>3888</v>
      </c>
      <c r="D44" s="214">
        <v>3918</v>
      </c>
      <c r="E44" s="201"/>
      <c r="F44" s="201"/>
      <c r="G44" s="206"/>
      <c r="H44" s="206"/>
    </row>
    <row r="45" spans="1:8" ht="12" customHeight="1">
      <c r="A45" s="198" t="s">
        <v>465</v>
      </c>
      <c r="B45" s="211" t="s">
        <v>466</v>
      </c>
      <c r="C45" s="200">
        <f>C44+C43</f>
        <v>2978</v>
      </c>
      <c r="D45" s="200">
        <f>D44+D43</f>
        <v>3888</v>
      </c>
      <c r="E45" s="201"/>
      <c r="F45" s="201"/>
      <c r="G45" s="206"/>
      <c r="H45" s="206"/>
    </row>
    <row r="46" spans="1:8" ht="12" customHeight="1">
      <c r="A46" s="202" t="s">
        <v>467</v>
      </c>
      <c r="B46" s="211" t="s">
        <v>468</v>
      </c>
      <c r="C46" s="215">
        <v>495</v>
      </c>
      <c r="D46" s="215">
        <v>435</v>
      </c>
      <c r="E46" s="201"/>
      <c r="F46" s="201"/>
      <c r="G46" s="206"/>
      <c r="H46" s="206"/>
    </row>
    <row r="47" spans="1:8" ht="12" customHeight="1">
      <c r="A47" s="202" t="s">
        <v>469</v>
      </c>
      <c r="B47" s="211" t="s">
        <v>470</v>
      </c>
      <c r="C47" s="215">
        <v>2483</v>
      </c>
      <c r="D47" s="215">
        <v>3453</v>
      </c>
      <c r="E47" s="185"/>
      <c r="F47" s="185"/>
      <c r="G47" s="206"/>
      <c r="H47" s="206"/>
    </row>
    <row r="48" spans="1:8" ht="12" customHeight="1">
      <c r="A48" s="201"/>
      <c r="B48" s="216"/>
      <c r="C48" s="217"/>
      <c r="D48" s="217"/>
      <c r="E48" s="185"/>
      <c r="F48" s="185"/>
      <c r="G48" s="206"/>
      <c r="H48" s="206"/>
    </row>
    <row r="49" spans="1:8" ht="12" customHeight="1">
      <c r="A49" s="218" t="s">
        <v>471</v>
      </c>
      <c r="B49" s="219"/>
      <c r="C49" s="184"/>
      <c r="D49" s="220"/>
      <c r="E49" s="221"/>
      <c r="F49" s="185"/>
      <c r="G49" s="206"/>
      <c r="H49" s="206"/>
    </row>
    <row r="50" spans="1:8" ht="12" customHeight="1">
      <c r="A50" s="183"/>
      <c r="B50" s="219" t="s">
        <v>275</v>
      </c>
      <c r="C50" s="184"/>
      <c r="D50" s="184"/>
      <c r="G50" s="206"/>
      <c r="H50" s="206"/>
    </row>
    <row r="51" spans="1:8" ht="12" customHeight="1">
      <c r="A51" s="183"/>
      <c r="B51" s="183"/>
      <c r="C51" s="184"/>
      <c r="D51" s="184"/>
      <c r="G51" s="206"/>
      <c r="H51" s="206"/>
    </row>
    <row r="52" spans="1:8" ht="12" customHeight="1">
      <c r="A52" s="183"/>
      <c r="B52" s="219" t="s">
        <v>276</v>
      </c>
      <c r="C52" s="184"/>
      <c r="D52" s="184"/>
      <c r="G52" s="206"/>
      <c r="H52" s="206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I21" sqref="I21"/>
    </sheetView>
  </sheetViews>
  <sheetFormatPr defaultColWidth="9.00390625" defaultRowHeight="12" customHeight="1"/>
  <cols>
    <col min="1" max="1" width="48.50390625" style="222" customWidth="1"/>
    <col min="2" max="2" width="8.25390625" style="223" customWidth="1"/>
    <col min="3" max="3" width="9.125" style="224" customWidth="1"/>
    <col min="4" max="4" width="9.25390625" style="224" customWidth="1"/>
    <col min="5" max="5" width="8.75390625" style="224" customWidth="1"/>
    <col min="6" max="6" width="7.375" style="224" customWidth="1"/>
    <col min="7" max="7" width="9.75390625" style="224" customWidth="1"/>
    <col min="8" max="8" width="7.375" style="224" customWidth="1"/>
    <col min="9" max="9" width="8.25390625" style="224" customWidth="1"/>
    <col min="10" max="10" width="8.00390625" style="224" customWidth="1"/>
    <col min="11" max="11" width="11.125" style="224" customWidth="1"/>
    <col min="12" max="12" width="12.875" style="224" customWidth="1"/>
    <col min="13" max="13" width="15.875" style="224" customWidth="1"/>
    <col min="14" max="14" width="11.00390625" style="224" customWidth="1"/>
    <col min="15" max="16384" width="9.25390625" style="224" customWidth="1"/>
  </cols>
  <sheetData>
    <row r="1" spans="1:14" s="229" customFormat="1" ht="24" customHeight="1">
      <c r="A1" s="225" t="s">
        <v>472</v>
      </c>
      <c r="B1" s="226"/>
      <c r="C1" s="227"/>
      <c r="D1" s="227"/>
      <c r="E1" s="227"/>
      <c r="F1" s="227"/>
      <c r="G1" s="227"/>
      <c r="H1" s="227"/>
      <c r="I1" s="227"/>
      <c r="J1" s="227"/>
      <c r="K1" s="228"/>
      <c r="L1" s="228"/>
      <c r="M1" s="228"/>
      <c r="N1" s="228"/>
    </row>
    <row r="2" spans="1:14" s="229" customFormat="1" ht="12" customHeight="1">
      <c r="A2" s="225"/>
      <c r="B2" s="226"/>
      <c r="C2" s="227"/>
      <c r="D2" s="227"/>
      <c r="E2" s="227"/>
      <c r="F2" s="227"/>
      <c r="G2" s="227"/>
      <c r="H2" s="227"/>
      <c r="I2" s="227"/>
      <c r="J2" s="227"/>
      <c r="K2" s="228"/>
      <c r="L2" s="228"/>
      <c r="M2" s="228"/>
      <c r="N2" s="228"/>
    </row>
    <row r="3" spans="1:14" s="229" customFormat="1" ht="15" customHeight="1">
      <c r="A3" s="189" t="s">
        <v>1</v>
      </c>
      <c r="B3" s="230"/>
      <c r="C3" s="227"/>
      <c r="D3" s="227"/>
      <c r="E3" s="227"/>
      <c r="F3" s="227"/>
      <c r="G3" s="227"/>
      <c r="H3" s="227"/>
      <c r="I3" s="227"/>
      <c r="J3" s="227"/>
      <c r="K3" s="228"/>
      <c r="L3" s="10" t="s">
        <v>2</v>
      </c>
      <c r="M3" s="10"/>
      <c r="N3" s="228"/>
    </row>
    <row r="4" spans="1:15" s="229" customFormat="1" ht="13.5" customHeight="1">
      <c r="A4" s="189" t="s">
        <v>394</v>
      </c>
      <c r="B4" s="230"/>
      <c r="C4" s="231"/>
      <c r="D4" s="231"/>
      <c r="E4" s="231"/>
      <c r="F4" s="231"/>
      <c r="G4" s="231"/>
      <c r="H4" s="231"/>
      <c r="I4" s="231"/>
      <c r="J4" s="231"/>
      <c r="K4" s="232"/>
      <c r="L4" s="9" t="s">
        <v>4</v>
      </c>
      <c r="M4" s="9"/>
      <c r="N4" s="233"/>
      <c r="O4" s="233"/>
    </row>
    <row r="5" spans="1:14" s="229" customFormat="1" ht="12.75" customHeight="1">
      <c r="A5" s="189" t="s">
        <v>5</v>
      </c>
      <c r="B5" s="230"/>
      <c r="C5" s="234"/>
      <c r="D5" s="234"/>
      <c r="E5" s="234"/>
      <c r="F5" s="234"/>
      <c r="G5" s="234"/>
      <c r="H5" s="234"/>
      <c r="I5" s="234"/>
      <c r="J5" s="234"/>
      <c r="L5" s="235"/>
      <c r="M5" s="236" t="s">
        <v>6</v>
      </c>
      <c r="N5" s="235"/>
    </row>
    <row r="6" spans="1:14" s="245" customFormat="1" ht="21.75" customHeight="1">
      <c r="A6" s="237"/>
      <c r="B6" s="238"/>
      <c r="C6" s="239"/>
      <c r="D6" s="240" t="s">
        <v>473</v>
      </c>
      <c r="E6" s="240"/>
      <c r="F6" s="240"/>
      <c r="G6" s="240"/>
      <c r="H6" s="240"/>
      <c r="I6" s="241" t="s">
        <v>474</v>
      </c>
      <c r="J6" s="241"/>
      <c r="K6" s="242"/>
      <c r="L6" s="239"/>
      <c r="M6" s="243"/>
      <c r="N6" s="244"/>
    </row>
    <row r="7" spans="1:14" s="245" customFormat="1" ht="60" customHeight="1">
      <c r="A7" s="246" t="s">
        <v>475</v>
      </c>
      <c r="B7" s="247" t="s">
        <v>476</v>
      </c>
      <c r="C7" s="248" t="s">
        <v>477</v>
      </c>
      <c r="D7" s="249" t="s">
        <v>478</v>
      </c>
      <c r="E7" s="239" t="s">
        <v>479</v>
      </c>
      <c r="F7" s="250" t="s">
        <v>480</v>
      </c>
      <c r="G7" s="250"/>
      <c r="H7" s="250"/>
      <c r="I7" s="239" t="s">
        <v>481</v>
      </c>
      <c r="J7" s="251" t="s">
        <v>482</v>
      </c>
      <c r="K7" s="248" t="s">
        <v>483</v>
      </c>
      <c r="L7" s="248" t="s">
        <v>484</v>
      </c>
      <c r="M7" s="252" t="s">
        <v>485</v>
      </c>
      <c r="N7" s="244"/>
    </row>
    <row r="8" spans="1:14" s="245" customFormat="1" ht="54" customHeight="1">
      <c r="A8" s="253"/>
      <c r="B8" s="254"/>
      <c r="C8" s="255"/>
      <c r="D8" s="256"/>
      <c r="E8" s="255"/>
      <c r="F8" s="250" t="s">
        <v>486</v>
      </c>
      <c r="G8" s="250" t="s">
        <v>487</v>
      </c>
      <c r="H8" s="250" t="s">
        <v>488</v>
      </c>
      <c r="I8" s="255"/>
      <c r="J8" s="257"/>
      <c r="K8" s="255"/>
      <c r="L8" s="255"/>
      <c r="M8" s="258"/>
      <c r="N8" s="244"/>
    </row>
    <row r="9" spans="1:14" s="245" customFormat="1" ht="12" customHeight="1">
      <c r="A9" s="250" t="s">
        <v>14</v>
      </c>
      <c r="B9" s="259"/>
      <c r="C9" s="255">
        <v>1</v>
      </c>
      <c r="D9" s="250">
        <v>2</v>
      </c>
      <c r="E9" s="250">
        <v>3</v>
      </c>
      <c r="F9" s="250">
        <v>4</v>
      </c>
      <c r="G9" s="250">
        <v>5</v>
      </c>
      <c r="H9" s="250">
        <v>6</v>
      </c>
      <c r="I9" s="250">
        <v>7</v>
      </c>
      <c r="J9" s="250">
        <v>8</v>
      </c>
      <c r="K9" s="255">
        <v>9</v>
      </c>
      <c r="L9" s="255">
        <v>10</v>
      </c>
      <c r="M9" s="260">
        <v>11</v>
      </c>
      <c r="N9" s="244"/>
    </row>
    <row r="10" spans="1:14" s="245" customFormat="1" ht="12" customHeight="1">
      <c r="A10" s="250" t="s">
        <v>489</v>
      </c>
      <c r="B10" s="261"/>
      <c r="C10" s="262" t="s">
        <v>47</v>
      </c>
      <c r="D10" s="262" t="s">
        <v>47</v>
      </c>
      <c r="E10" s="263" t="s">
        <v>58</v>
      </c>
      <c r="F10" s="263" t="s">
        <v>65</v>
      </c>
      <c r="G10" s="263" t="s">
        <v>69</v>
      </c>
      <c r="H10" s="263" t="s">
        <v>73</v>
      </c>
      <c r="I10" s="263" t="s">
        <v>86</v>
      </c>
      <c r="J10" s="263" t="s">
        <v>89</v>
      </c>
      <c r="K10" s="264" t="s">
        <v>490</v>
      </c>
      <c r="L10" s="263" t="s">
        <v>112</v>
      </c>
      <c r="M10" s="265" t="s">
        <v>120</v>
      </c>
      <c r="N10" s="244"/>
    </row>
    <row r="11" spans="1:23" ht="15.75" customHeight="1">
      <c r="A11" s="266" t="s">
        <v>491</v>
      </c>
      <c r="B11" s="261" t="s">
        <v>492</v>
      </c>
      <c r="C11" s="267">
        <f>'справка №1-БАЛАНС'!H17</f>
        <v>5417</v>
      </c>
      <c r="D11" s="267">
        <f>'справка №1-БАЛАНС'!H19</f>
        <v>9570</v>
      </c>
      <c r="E11" s="267">
        <f>'справка №1-БАЛАНС'!H20</f>
        <v>20194</v>
      </c>
      <c r="F11" s="267">
        <f>'справка №1-БАЛАНС'!H22</f>
        <v>1373</v>
      </c>
      <c r="G11" s="267">
        <f>'справка №1-БАЛАНС'!H23</f>
        <v>0</v>
      </c>
      <c r="H11" s="268">
        <f>'справка №1-БАЛАНС'!H24</f>
        <v>23376</v>
      </c>
      <c r="I11" s="267">
        <f>'справка №1-БАЛАНС'!H28+'справка №1-БАЛАНС'!H31</f>
        <v>54996</v>
      </c>
      <c r="J11" s="267">
        <f>'справка №1-БАЛАНС'!H29+'справка №1-БАЛАНС'!H32</f>
        <v>-18</v>
      </c>
      <c r="K11" s="268"/>
      <c r="L11" s="269">
        <f>SUM(C11:K11)</f>
        <v>114908</v>
      </c>
      <c r="M11" s="267">
        <f>'справка №1-БАЛАНС'!H39</f>
        <v>0</v>
      </c>
      <c r="N11" s="270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266" t="s">
        <v>493</v>
      </c>
      <c r="B12" s="261" t="s">
        <v>494</v>
      </c>
      <c r="C12" s="272">
        <f>C13+C14</f>
        <v>0</v>
      </c>
      <c r="D12" s="272">
        <f aca="true" t="shared" si="0" ref="D12:M12">D13+D14</f>
        <v>0</v>
      </c>
      <c r="E12" s="272">
        <f t="shared" si="0"/>
        <v>0</v>
      </c>
      <c r="F12" s="272">
        <f t="shared" si="0"/>
        <v>0</v>
      </c>
      <c r="G12" s="272">
        <f t="shared" si="0"/>
        <v>0</v>
      </c>
      <c r="H12" s="272">
        <f t="shared" si="0"/>
        <v>0</v>
      </c>
      <c r="I12" s="272">
        <f t="shared" si="0"/>
        <v>0</v>
      </c>
      <c r="J12" s="272">
        <f t="shared" si="0"/>
        <v>0</v>
      </c>
      <c r="K12" s="272">
        <f t="shared" si="0"/>
        <v>0</v>
      </c>
      <c r="L12" s="269">
        <f aca="true" t="shared" si="1" ref="L12:L32">SUM(C12:K12)</f>
        <v>0</v>
      </c>
      <c r="M12" s="272">
        <f t="shared" si="0"/>
        <v>0</v>
      </c>
      <c r="N12" s="273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274" t="s">
        <v>495</v>
      </c>
      <c r="B13" s="263" t="s">
        <v>496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9">
        <f t="shared" si="1"/>
        <v>0</v>
      </c>
      <c r="M13" s="268"/>
      <c r="N13" s="275"/>
    </row>
    <row r="14" spans="1:14" ht="12" customHeight="1">
      <c r="A14" s="274" t="s">
        <v>497</v>
      </c>
      <c r="B14" s="263" t="s">
        <v>498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9">
        <f t="shared" si="1"/>
        <v>0</v>
      </c>
      <c r="M14" s="268"/>
      <c r="N14" s="275"/>
    </row>
    <row r="15" spans="1:23" ht="12" customHeight="1">
      <c r="A15" s="266" t="s">
        <v>499</v>
      </c>
      <c r="B15" s="261" t="s">
        <v>500</v>
      </c>
      <c r="C15" s="276">
        <f>C11+C12</f>
        <v>5417</v>
      </c>
      <c r="D15" s="276">
        <f aca="true" t="shared" si="2" ref="D15:M15">D11+D12</f>
        <v>9570</v>
      </c>
      <c r="E15" s="276">
        <f t="shared" si="2"/>
        <v>20194</v>
      </c>
      <c r="F15" s="276">
        <f t="shared" si="2"/>
        <v>1373</v>
      </c>
      <c r="G15" s="276">
        <f t="shared" si="2"/>
        <v>0</v>
      </c>
      <c r="H15" s="276">
        <f t="shared" si="2"/>
        <v>23376</v>
      </c>
      <c r="I15" s="276">
        <f t="shared" si="2"/>
        <v>54996</v>
      </c>
      <c r="J15" s="276">
        <f t="shared" si="2"/>
        <v>-18</v>
      </c>
      <c r="K15" s="276">
        <f t="shared" si="2"/>
        <v>0</v>
      </c>
      <c r="L15" s="269">
        <f t="shared" si="1"/>
        <v>114908</v>
      </c>
      <c r="M15" s="276">
        <f t="shared" si="2"/>
        <v>0</v>
      </c>
      <c r="N15" s="273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266" t="s">
        <v>501</v>
      </c>
      <c r="B16" s="277" t="s">
        <v>502</v>
      </c>
      <c r="C16" s="278"/>
      <c r="D16" s="279"/>
      <c r="E16" s="279"/>
      <c r="F16" s="279"/>
      <c r="G16" s="279"/>
      <c r="H16" s="280"/>
      <c r="I16" s="281">
        <f>+'справка №1-БАЛАНС'!G31</f>
        <v>1616</v>
      </c>
      <c r="J16" s="282">
        <f>+'справка №1-БАЛАНС'!G32</f>
        <v>0</v>
      </c>
      <c r="K16" s="268"/>
      <c r="L16" s="269">
        <f t="shared" si="1"/>
        <v>1616</v>
      </c>
      <c r="M16" s="268"/>
      <c r="N16" s="273"/>
      <c r="O16" s="271"/>
      <c r="P16" s="271"/>
      <c r="Q16" s="271"/>
      <c r="R16" s="271"/>
      <c r="S16" s="271"/>
      <c r="T16" s="271"/>
    </row>
    <row r="17" spans="1:23" ht="12.75" customHeight="1">
      <c r="A17" s="274" t="s">
        <v>503</v>
      </c>
      <c r="B17" s="263" t="s">
        <v>504</v>
      </c>
      <c r="C17" s="283">
        <f>C18+C19</f>
        <v>0</v>
      </c>
      <c r="D17" s="283">
        <f aca="true" t="shared" si="3" ref="D17:K17">D18+D19</f>
        <v>0</v>
      </c>
      <c r="E17" s="283">
        <f t="shared" si="3"/>
        <v>0</v>
      </c>
      <c r="F17" s="283">
        <f t="shared" si="3"/>
        <v>0</v>
      </c>
      <c r="G17" s="283">
        <f t="shared" si="3"/>
        <v>0</v>
      </c>
      <c r="H17" s="283">
        <f t="shared" si="3"/>
        <v>0</v>
      </c>
      <c r="I17" s="283">
        <f t="shared" si="3"/>
        <v>0</v>
      </c>
      <c r="J17" s="283">
        <f>J18+J19</f>
        <v>0</v>
      </c>
      <c r="K17" s="283">
        <f t="shared" si="3"/>
        <v>0</v>
      </c>
      <c r="L17" s="269">
        <f t="shared" si="1"/>
        <v>0</v>
      </c>
      <c r="M17" s="283">
        <f>M18+M19</f>
        <v>0</v>
      </c>
      <c r="N17" s="273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284" t="s">
        <v>505</v>
      </c>
      <c r="B18" s="285" t="s">
        <v>506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9">
        <f t="shared" si="1"/>
        <v>0</v>
      </c>
      <c r="M18" s="268"/>
      <c r="N18" s="275"/>
    </row>
    <row r="19" spans="1:14" ht="12" customHeight="1">
      <c r="A19" s="284" t="s">
        <v>507</v>
      </c>
      <c r="B19" s="285" t="s">
        <v>508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9">
        <f t="shared" si="1"/>
        <v>0</v>
      </c>
      <c r="M19" s="268"/>
      <c r="N19" s="275"/>
    </row>
    <row r="20" spans="1:14" ht="12.75" customHeight="1">
      <c r="A20" s="274" t="s">
        <v>509</v>
      </c>
      <c r="B20" s="263" t="s">
        <v>510</v>
      </c>
      <c r="C20" s="268"/>
      <c r="D20" s="268"/>
      <c r="E20" s="268"/>
      <c r="F20" s="268"/>
      <c r="G20" s="268"/>
      <c r="H20" s="268"/>
      <c r="I20" s="268">
        <v>-18</v>
      </c>
      <c r="J20" s="268">
        <v>18</v>
      </c>
      <c r="K20" s="268"/>
      <c r="L20" s="269">
        <f t="shared" si="1"/>
        <v>0</v>
      </c>
      <c r="M20" s="268"/>
      <c r="N20" s="275"/>
    </row>
    <row r="21" spans="1:23" ht="23.25" customHeight="1">
      <c r="A21" s="274" t="s">
        <v>511</v>
      </c>
      <c r="B21" s="263" t="s">
        <v>512</v>
      </c>
      <c r="C21" s="272">
        <f>C22-C23</f>
        <v>0</v>
      </c>
      <c r="D21" s="272">
        <f aca="true" t="shared" si="4" ref="D21:M21">D22-D23</f>
        <v>0</v>
      </c>
      <c r="E21" s="272">
        <f t="shared" si="4"/>
        <v>0</v>
      </c>
      <c r="F21" s="272">
        <f t="shared" si="4"/>
        <v>0</v>
      </c>
      <c r="G21" s="272">
        <f t="shared" si="4"/>
        <v>0</v>
      </c>
      <c r="H21" s="272">
        <f t="shared" si="4"/>
        <v>0</v>
      </c>
      <c r="I21" s="272">
        <f t="shared" si="4"/>
        <v>0</v>
      </c>
      <c r="J21" s="272">
        <f t="shared" si="4"/>
        <v>0</v>
      </c>
      <c r="K21" s="272">
        <f t="shared" si="4"/>
        <v>0</v>
      </c>
      <c r="L21" s="269">
        <f t="shared" si="1"/>
        <v>0</v>
      </c>
      <c r="M21" s="272">
        <f t="shared" si="4"/>
        <v>0</v>
      </c>
      <c r="N21" s="273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2" customHeight="1">
      <c r="A22" s="274" t="s">
        <v>513</v>
      </c>
      <c r="B22" s="263" t="s">
        <v>514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69">
        <f t="shared" si="1"/>
        <v>0</v>
      </c>
      <c r="M22" s="286"/>
      <c r="N22" s="275"/>
    </row>
    <row r="23" spans="1:14" ht="12" customHeight="1">
      <c r="A23" s="274" t="s">
        <v>515</v>
      </c>
      <c r="B23" s="263" t="s">
        <v>516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69">
        <f t="shared" si="1"/>
        <v>0</v>
      </c>
      <c r="M23" s="286"/>
      <c r="N23" s="275"/>
    </row>
    <row r="24" spans="1:23" ht="22.5" customHeight="1">
      <c r="A24" s="274" t="s">
        <v>517</v>
      </c>
      <c r="B24" s="263" t="s">
        <v>518</v>
      </c>
      <c r="C24" s="272">
        <f>C25-C26</f>
        <v>0</v>
      </c>
      <c r="D24" s="272">
        <f aca="true" t="shared" si="5" ref="D24:M24">D25-D26</f>
        <v>0</v>
      </c>
      <c r="E24" s="272">
        <f t="shared" si="5"/>
        <v>0</v>
      </c>
      <c r="F24" s="272">
        <f t="shared" si="5"/>
        <v>0</v>
      </c>
      <c r="G24" s="272">
        <f t="shared" si="5"/>
        <v>0</v>
      </c>
      <c r="H24" s="272">
        <f t="shared" si="5"/>
        <v>0</v>
      </c>
      <c r="I24" s="272">
        <f t="shared" si="5"/>
        <v>0</v>
      </c>
      <c r="J24" s="272">
        <f t="shared" si="5"/>
        <v>0</v>
      </c>
      <c r="K24" s="272">
        <f t="shared" si="5"/>
        <v>0</v>
      </c>
      <c r="L24" s="269">
        <f t="shared" si="1"/>
        <v>0</v>
      </c>
      <c r="M24" s="272">
        <f t="shared" si="5"/>
        <v>0</v>
      </c>
      <c r="N24" s="273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2" customHeight="1">
      <c r="A25" s="274" t="s">
        <v>513</v>
      </c>
      <c r="B25" s="263" t="s">
        <v>519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69">
        <f t="shared" si="1"/>
        <v>0</v>
      </c>
      <c r="M25" s="286"/>
      <c r="N25" s="275"/>
    </row>
    <row r="26" spans="1:14" ht="12" customHeight="1">
      <c r="A26" s="274" t="s">
        <v>515</v>
      </c>
      <c r="B26" s="263" t="s">
        <v>520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69">
        <f t="shared" si="1"/>
        <v>0</v>
      </c>
      <c r="M26" s="286"/>
      <c r="N26" s="275"/>
    </row>
    <row r="27" spans="1:14" ht="12" customHeight="1">
      <c r="A27" s="274" t="s">
        <v>521</v>
      </c>
      <c r="B27" s="263" t="s">
        <v>522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9">
        <f t="shared" si="1"/>
        <v>0</v>
      </c>
      <c r="M27" s="268"/>
      <c r="N27" s="275"/>
    </row>
    <row r="28" spans="1:14" ht="12" customHeight="1">
      <c r="A28" s="274" t="s">
        <v>523</v>
      </c>
      <c r="B28" s="263" t="s">
        <v>524</v>
      </c>
      <c r="C28" s="268"/>
      <c r="D28" s="268"/>
      <c r="E28" s="268">
        <v>-198</v>
      </c>
      <c r="F28" s="268"/>
      <c r="G28" s="268"/>
      <c r="H28" s="268"/>
      <c r="I28" s="268">
        <v>198</v>
      </c>
      <c r="J28" s="268"/>
      <c r="K28" s="268"/>
      <c r="L28" s="269">
        <f t="shared" si="1"/>
        <v>0</v>
      </c>
      <c r="M28" s="268"/>
      <c r="N28" s="275"/>
    </row>
    <row r="29" spans="1:23" ht="14.25" customHeight="1">
      <c r="A29" s="266" t="s">
        <v>525</v>
      </c>
      <c r="B29" s="261" t="s">
        <v>526</v>
      </c>
      <c r="C29" s="272">
        <f>C11+C17+C20+C21+C24+C28+C27+C16</f>
        <v>5417</v>
      </c>
      <c r="D29" s="272">
        <f aca="true" t="shared" si="6" ref="D29:K29">D11+D17+D20+D21+D24+D28+D27+D16</f>
        <v>9570</v>
      </c>
      <c r="E29" s="272">
        <f t="shared" si="6"/>
        <v>19996</v>
      </c>
      <c r="F29" s="272">
        <f t="shared" si="6"/>
        <v>1373</v>
      </c>
      <c r="G29" s="272">
        <f t="shared" si="6"/>
        <v>0</v>
      </c>
      <c r="H29" s="272">
        <f t="shared" si="6"/>
        <v>23376</v>
      </c>
      <c r="I29" s="272">
        <f t="shared" si="6"/>
        <v>56792</v>
      </c>
      <c r="J29" s="272">
        <f>J11+J17+J20+J21+J24+J28+J27+J16</f>
        <v>0</v>
      </c>
      <c r="K29" s="272">
        <f t="shared" si="6"/>
        <v>0</v>
      </c>
      <c r="L29" s="269">
        <f t="shared" si="1"/>
        <v>116524</v>
      </c>
      <c r="M29" s="272">
        <f>M11+M17+M20+M21+M24+M28+M27+M16</f>
        <v>0</v>
      </c>
      <c r="N29" s="273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274" t="s">
        <v>527</v>
      </c>
      <c r="B30" s="263" t="s">
        <v>528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9">
        <f t="shared" si="1"/>
        <v>0</v>
      </c>
      <c r="M30" s="268"/>
      <c r="N30" s="275"/>
    </row>
    <row r="31" spans="1:14" ht="24" customHeight="1">
      <c r="A31" s="274" t="s">
        <v>529</v>
      </c>
      <c r="B31" s="263" t="s">
        <v>530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9">
        <f t="shared" si="1"/>
        <v>0</v>
      </c>
      <c r="M31" s="268"/>
      <c r="N31" s="275"/>
    </row>
    <row r="32" spans="1:23" ht="23.25" customHeight="1">
      <c r="A32" s="266" t="s">
        <v>531</v>
      </c>
      <c r="B32" s="261" t="s">
        <v>532</v>
      </c>
      <c r="C32" s="272">
        <f aca="true" t="shared" si="7" ref="C32:K32">C29+C30+C31</f>
        <v>5417</v>
      </c>
      <c r="D32" s="272">
        <f t="shared" si="7"/>
        <v>9570</v>
      </c>
      <c r="E32" s="272">
        <f t="shared" si="7"/>
        <v>19996</v>
      </c>
      <c r="F32" s="272">
        <f t="shared" si="7"/>
        <v>1373</v>
      </c>
      <c r="G32" s="272">
        <f t="shared" si="7"/>
        <v>0</v>
      </c>
      <c r="H32" s="272">
        <f t="shared" si="7"/>
        <v>23376</v>
      </c>
      <c r="I32" s="272">
        <f t="shared" si="7"/>
        <v>56792</v>
      </c>
      <c r="J32" s="272">
        <f t="shared" si="7"/>
        <v>0</v>
      </c>
      <c r="K32" s="272">
        <f t="shared" si="7"/>
        <v>0</v>
      </c>
      <c r="L32" s="269">
        <f t="shared" si="1"/>
        <v>116524</v>
      </c>
      <c r="M32" s="272">
        <f>M29+M30+M31</f>
        <v>0</v>
      </c>
      <c r="N32" s="273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287"/>
      <c r="B33" s="288"/>
      <c r="C33" s="289"/>
      <c r="D33" s="289"/>
      <c r="E33" s="289"/>
      <c r="F33" s="289"/>
      <c r="G33" s="289"/>
      <c r="H33" s="289"/>
      <c r="I33" s="289"/>
      <c r="J33" s="289"/>
      <c r="K33" s="289"/>
      <c r="L33" s="290"/>
      <c r="M33" s="290"/>
      <c r="N33" s="275"/>
    </row>
    <row r="34" spans="1:14" ht="23.25" customHeight="1">
      <c r="A34" s="287"/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90"/>
      <c r="M34" s="291"/>
      <c r="N34" s="275"/>
    </row>
    <row r="35" spans="1:14" ht="12" customHeight="1">
      <c r="A35" s="292" t="s">
        <v>533</v>
      </c>
      <c r="B35" s="293"/>
      <c r="C35" s="294"/>
      <c r="D35" s="294"/>
      <c r="E35" s="294"/>
      <c r="F35" s="294" t="s">
        <v>389</v>
      </c>
      <c r="G35" s="294"/>
      <c r="H35" s="294"/>
      <c r="I35" s="294"/>
      <c r="J35" s="294" t="s">
        <v>534</v>
      </c>
      <c r="K35" s="294"/>
      <c r="L35" s="294"/>
      <c r="M35" s="290"/>
      <c r="N35" s="275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">
      <selection activeCell="H21" sqref="H21"/>
    </sheetView>
  </sheetViews>
  <sheetFormatPr defaultColWidth="11.00390625" defaultRowHeight="12" customHeight="1"/>
  <cols>
    <col min="1" max="1" width="4.125" style="295" customWidth="1"/>
    <col min="2" max="2" width="31.00390625" style="295" customWidth="1"/>
    <col min="3" max="3" width="9.25390625" style="295" customWidth="1"/>
    <col min="4" max="6" width="9.375" style="295" customWidth="1"/>
    <col min="7" max="7" width="8.875" style="295" customWidth="1"/>
    <col min="8" max="8" width="15.00390625" style="295" customWidth="1"/>
    <col min="9" max="9" width="11.00390625" style="295" customWidth="1"/>
    <col min="10" max="10" width="12.375" style="295" customWidth="1"/>
    <col min="11" max="11" width="9.25390625" style="295" customWidth="1"/>
    <col min="12" max="12" width="10.75390625" style="295" customWidth="1"/>
    <col min="13" max="13" width="9.75390625" style="295" customWidth="1"/>
    <col min="14" max="14" width="8.375" style="295" customWidth="1"/>
    <col min="15" max="15" width="12.375" style="295" customWidth="1"/>
    <col min="16" max="16" width="11.125" style="295" customWidth="1"/>
    <col min="17" max="17" width="13.125" style="295" customWidth="1"/>
    <col min="18" max="18" width="11.25390625" style="295" customWidth="1"/>
    <col min="19" max="16384" width="10.75390625" style="295" customWidth="1"/>
  </cols>
  <sheetData>
    <row r="1" spans="1:18" ht="12" customHeight="1">
      <c r="A1" s="296"/>
      <c r="B1" s="297" t="s">
        <v>535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6"/>
      <c r="N1" s="296"/>
      <c r="O1" s="296"/>
      <c r="P1" s="296"/>
      <c r="Q1" s="296"/>
      <c r="R1" s="296"/>
    </row>
    <row r="2" spans="1:18" ht="16.5" customHeight="1">
      <c r="A2" s="298"/>
      <c r="B2" s="299" t="s">
        <v>536</v>
      </c>
      <c r="C2" s="300" t="s">
        <v>537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10" t="s">
        <v>2</v>
      </c>
      <c r="R2" s="10"/>
    </row>
    <row r="3" spans="1:18" ht="15" customHeight="1">
      <c r="A3" s="298"/>
      <c r="B3" s="301" t="s">
        <v>538</v>
      </c>
      <c r="C3" s="301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9" t="s">
        <v>4</v>
      </c>
      <c r="R3" s="9"/>
    </row>
    <row r="4" spans="1:18" ht="12" customHeight="1">
      <c r="A4" s="298" t="s">
        <v>539</v>
      </c>
      <c r="B4" s="301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 t="s">
        <v>540</v>
      </c>
      <c r="R4" s="304"/>
    </row>
    <row r="5" spans="1:18" s="306" customFormat="1" ht="63.75" customHeight="1">
      <c r="A5" s="305" t="s">
        <v>475</v>
      </c>
      <c r="B5" s="305"/>
      <c r="C5" s="305"/>
      <c r="D5" s="305" t="s">
        <v>541</v>
      </c>
      <c r="E5" s="305"/>
      <c r="F5" s="305"/>
      <c r="G5" s="305"/>
      <c r="H5" s="305" t="s">
        <v>542</v>
      </c>
      <c r="I5" s="305"/>
      <c r="J5" s="305" t="s">
        <v>543</v>
      </c>
      <c r="K5" s="305" t="s">
        <v>544</v>
      </c>
      <c r="L5" s="305"/>
      <c r="M5" s="305"/>
      <c r="N5" s="305"/>
      <c r="O5" s="305" t="s">
        <v>542</v>
      </c>
      <c r="P5" s="305"/>
      <c r="Q5" s="305" t="s">
        <v>545</v>
      </c>
      <c r="R5" s="305" t="s">
        <v>546</v>
      </c>
    </row>
    <row r="6" spans="1:18" s="306" customFormat="1" ht="48" customHeight="1">
      <c r="A6" s="305"/>
      <c r="B6" s="305"/>
      <c r="C6" s="307" t="s">
        <v>8</v>
      </c>
      <c r="D6" s="305" t="s">
        <v>547</v>
      </c>
      <c r="E6" s="305" t="s">
        <v>548</v>
      </c>
      <c r="F6" s="305" t="s">
        <v>549</v>
      </c>
      <c r="G6" s="305" t="s">
        <v>550</v>
      </c>
      <c r="H6" s="305" t="s">
        <v>551</v>
      </c>
      <c r="I6" s="305" t="s">
        <v>552</v>
      </c>
      <c r="J6" s="305"/>
      <c r="K6" s="305" t="s">
        <v>547</v>
      </c>
      <c r="L6" s="305" t="s">
        <v>553</v>
      </c>
      <c r="M6" s="305" t="s">
        <v>554</v>
      </c>
      <c r="N6" s="305" t="s">
        <v>555</v>
      </c>
      <c r="O6" s="305" t="s">
        <v>551</v>
      </c>
      <c r="P6" s="305" t="s">
        <v>552</v>
      </c>
      <c r="Q6" s="305"/>
      <c r="R6" s="305"/>
    </row>
    <row r="7" spans="1:18" s="306" customFormat="1" ht="12" customHeight="1">
      <c r="A7" s="308" t="s">
        <v>556</v>
      </c>
      <c r="B7" s="308"/>
      <c r="C7" s="308" t="s">
        <v>15</v>
      </c>
      <c r="D7" s="305">
        <v>1</v>
      </c>
      <c r="E7" s="305">
        <v>2</v>
      </c>
      <c r="F7" s="305">
        <v>3</v>
      </c>
      <c r="G7" s="305">
        <v>4</v>
      </c>
      <c r="H7" s="305">
        <v>5</v>
      </c>
      <c r="I7" s="305">
        <v>6</v>
      </c>
      <c r="J7" s="305">
        <v>7</v>
      </c>
      <c r="K7" s="305">
        <v>8</v>
      </c>
      <c r="L7" s="305">
        <v>9</v>
      </c>
      <c r="M7" s="305">
        <v>10</v>
      </c>
      <c r="N7" s="305">
        <v>11</v>
      </c>
      <c r="O7" s="305">
        <v>12</v>
      </c>
      <c r="P7" s="305">
        <v>13</v>
      </c>
      <c r="Q7" s="305">
        <v>14</v>
      </c>
      <c r="R7" s="305">
        <v>15</v>
      </c>
    </row>
    <row r="8" spans="1:18" ht="21" customHeight="1">
      <c r="A8" s="309" t="s">
        <v>557</v>
      </c>
      <c r="B8" s="309" t="s">
        <v>558</v>
      </c>
      <c r="C8" s="310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</row>
    <row r="9" spans="1:28" ht="12" customHeight="1">
      <c r="A9" s="312" t="s">
        <v>559</v>
      </c>
      <c r="B9" s="312" t="s">
        <v>560</v>
      </c>
      <c r="C9" s="313" t="s">
        <v>561</v>
      </c>
      <c r="D9" s="314">
        <v>36474</v>
      </c>
      <c r="E9" s="315">
        <v>372</v>
      </c>
      <c r="F9" s="315">
        <v>680</v>
      </c>
      <c r="G9" s="316">
        <f>D9+E9-F9</f>
        <v>36166</v>
      </c>
      <c r="H9" s="315"/>
      <c r="I9" s="315"/>
      <c r="J9" s="316">
        <f>G9+H9-I9</f>
        <v>36166</v>
      </c>
      <c r="K9" s="315">
        <v>0</v>
      </c>
      <c r="L9" s="315"/>
      <c r="M9" s="315"/>
      <c r="N9" s="316">
        <f>K9+L9-M9</f>
        <v>0</v>
      </c>
      <c r="O9" s="315"/>
      <c r="P9" s="315"/>
      <c r="Q9" s="316">
        <f aca="true" t="shared" si="0" ref="Q9:Q14">N9+O9-P9</f>
        <v>0</v>
      </c>
      <c r="R9" s="316">
        <f aca="true" t="shared" si="1" ref="R9:R14">J9-Q9</f>
        <v>36166</v>
      </c>
      <c r="S9" s="317"/>
      <c r="T9" s="317"/>
      <c r="U9" s="317"/>
      <c r="V9" s="317"/>
      <c r="W9" s="317"/>
      <c r="X9" s="317"/>
      <c r="Y9" s="317"/>
      <c r="Z9" s="317"/>
      <c r="AA9" s="317"/>
      <c r="AB9" s="317"/>
    </row>
    <row r="10" spans="1:28" ht="12" customHeight="1">
      <c r="A10" s="312" t="s">
        <v>562</v>
      </c>
      <c r="B10" s="312" t="s">
        <v>563</v>
      </c>
      <c r="C10" s="313" t="s">
        <v>564</v>
      </c>
      <c r="D10" s="314">
        <v>24046</v>
      </c>
      <c r="E10" s="315">
        <v>316</v>
      </c>
      <c r="F10" s="315">
        <v>577</v>
      </c>
      <c r="G10" s="316">
        <f aca="true" t="shared" si="2" ref="G10:G38">D10+E10-F10</f>
        <v>23785</v>
      </c>
      <c r="H10" s="315"/>
      <c r="I10" s="315"/>
      <c r="J10" s="316">
        <f aca="true" t="shared" si="3" ref="J10:J38">G10+H10-I10</f>
        <v>23785</v>
      </c>
      <c r="K10" s="315">
        <v>9721</v>
      </c>
      <c r="L10" s="315">
        <v>699</v>
      </c>
      <c r="M10" s="315">
        <v>138</v>
      </c>
      <c r="N10" s="316">
        <f aca="true" t="shared" si="4" ref="N10:N38">K10+L10-M10</f>
        <v>10282</v>
      </c>
      <c r="O10" s="315"/>
      <c r="P10" s="315"/>
      <c r="Q10" s="316">
        <f t="shared" si="0"/>
        <v>10282</v>
      </c>
      <c r="R10" s="316">
        <f t="shared" si="1"/>
        <v>13503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</row>
    <row r="11" spans="1:28" ht="12" customHeight="1">
      <c r="A11" s="312" t="s">
        <v>565</v>
      </c>
      <c r="B11" s="312" t="s">
        <v>566</v>
      </c>
      <c r="C11" s="313" t="s">
        <v>567</v>
      </c>
      <c r="D11" s="314">
        <v>6951</v>
      </c>
      <c r="E11" s="315">
        <v>25</v>
      </c>
      <c r="F11" s="315">
        <v>120</v>
      </c>
      <c r="G11" s="316">
        <f t="shared" si="2"/>
        <v>6856</v>
      </c>
      <c r="H11" s="315"/>
      <c r="I11" s="315"/>
      <c r="J11" s="316">
        <f t="shared" si="3"/>
        <v>6856</v>
      </c>
      <c r="K11" s="315">
        <v>5907</v>
      </c>
      <c r="L11" s="315">
        <v>303</v>
      </c>
      <c r="M11" s="315">
        <v>115</v>
      </c>
      <c r="N11" s="316">
        <f t="shared" si="4"/>
        <v>6095</v>
      </c>
      <c r="O11" s="315"/>
      <c r="P11" s="315"/>
      <c r="Q11" s="316">
        <f t="shared" si="0"/>
        <v>6095</v>
      </c>
      <c r="R11" s="316">
        <f t="shared" si="1"/>
        <v>761</v>
      </c>
      <c r="S11" s="317"/>
      <c r="T11" s="317"/>
      <c r="U11" s="317"/>
      <c r="V11" s="317"/>
      <c r="W11" s="317"/>
      <c r="X11" s="317"/>
      <c r="Y11" s="317"/>
      <c r="Z11" s="317"/>
      <c r="AA11" s="317"/>
      <c r="AB11" s="317"/>
    </row>
    <row r="12" spans="1:28" ht="12" customHeight="1">
      <c r="A12" s="312" t="s">
        <v>568</v>
      </c>
      <c r="B12" s="312" t="s">
        <v>569</v>
      </c>
      <c r="C12" s="313" t="s">
        <v>570</v>
      </c>
      <c r="D12" s="314">
        <v>17435</v>
      </c>
      <c r="E12" s="315">
        <v>112</v>
      </c>
      <c r="F12" s="315">
        <v>265</v>
      </c>
      <c r="G12" s="316">
        <f t="shared" si="2"/>
        <v>17282</v>
      </c>
      <c r="H12" s="315"/>
      <c r="I12" s="315"/>
      <c r="J12" s="316">
        <f t="shared" si="3"/>
        <v>17282</v>
      </c>
      <c r="K12" s="315">
        <v>9275</v>
      </c>
      <c r="L12" s="315">
        <v>722</v>
      </c>
      <c r="M12" s="315">
        <v>210</v>
      </c>
      <c r="N12" s="316">
        <f t="shared" si="4"/>
        <v>9787</v>
      </c>
      <c r="O12" s="315"/>
      <c r="P12" s="315"/>
      <c r="Q12" s="316">
        <f t="shared" si="0"/>
        <v>9787</v>
      </c>
      <c r="R12" s="316">
        <f t="shared" si="1"/>
        <v>7495</v>
      </c>
      <c r="S12" s="317"/>
      <c r="T12" s="317"/>
      <c r="U12" s="317"/>
      <c r="V12" s="317"/>
      <c r="W12" s="317"/>
      <c r="X12" s="317"/>
      <c r="Y12" s="317"/>
      <c r="Z12" s="317"/>
      <c r="AA12" s="317"/>
      <c r="AB12" s="317"/>
    </row>
    <row r="13" spans="1:28" ht="12" customHeight="1">
      <c r="A13" s="312" t="s">
        <v>571</v>
      </c>
      <c r="B13" s="312" t="s">
        <v>572</v>
      </c>
      <c r="C13" s="313" t="s">
        <v>573</v>
      </c>
      <c r="D13" s="314">
        <v>13343</v>
      </c>
      <c r="E13" s="315">
        <v>601</v>
      </c>
      <c r="F13" s="315">
        <v>159</v>
      </c>
      <c r="G13" s="316">
        <f t="shared" si="2"/>
        <v>13785</v>
      </c>
      <c r="H13" s="315"/>
      <c r="I13" s="315"/>
      <c r="J13" s="316">
        <f t="shared" si="3"/>
        <v>13785</v>
      </c>
      <c r="K13" s="315">
        <v>8757</v>
      </c>
      <c r="L13" s="315">
        <v>665</v>
      </c>
      <c r="M13" s="315">
        <v>144</v>
      </c>
      <c r="N13" s="316">
        <f t="shared" si="4"/>
        <v>9278</v>
      </c>
      <c r="O13" s="315"/>
      <c r="P13" s="315"/>
      <c r="Q13" s="316">
        <f t="shared" si="0"/>
        <v>9278</v>
      </c>
      <c r="R13" s="316">
        <f t="shared" si="1"/>
        <v>4507</v>
      </c>
      <c r="S13" s="317"/>
      <c r="T13" s="317"/>
      <c r="U13" s="317"/>
      <c r="V13" s="317"/>
      <c r="W13" s="317"/>
      <c r="X13" s="317"/>
      <c r="Y13" s="317"/>
      <c r="Z13" s="317"/>
      <c r="AA13" s="317"/>
      <c r="AB13" s="317"/>
    </row>
    <row r="14" spans="1:28" ht="12" customHeight="1">
      <c r="A14" s="312" t="s">
        <v>574</v>
      </c>
      <c r="B14" s="312" t="s">
        <v>575</v>
      </c>
      <c r="C14" s="313" t="s">
        <v>576</v>
      </c>
      <c r="D14" s="314">
        <v>0</v>
      </c>
      <c r="E14" s="315"/>
      <c r="F14" s="315"/>
      <c r="G14" s="316">
        <f t="shared" si="2"/>
        <v>0</v>
      </c>
      <c r="H14" s="315"/>
      <c r="I14" s="315"/>
      <c r="J14" s="316">
        <f t="shared" si="3"/>
        <v>0</v>
      </c>
      <c r="K14" s="315">
        <v>0</v>
      </c>
      <c r="L14" s="315"/>
      <c r="M14" s="315"/>
      <c r="N14" s="316">
        <f t="shared" si="4"/>
        <v>0</v>
      </c>
      <c r="O14" s="315"/>
      <c r="P14" s="315"/>
      <c r="Q14" s="316">
        <f t="shared" si="0"/>
        <v>0</v>
      </c>
      <c r="R14" s="316">
        <f t="shared" si="1"/>
        <v>0</v>
      </c>
      <c r="S14" s="317"/>
      <c r="T14" s="317"/>
      <c r="U14" s="317"/>
      <c r="V14" s="317"/>
      <c r="W14" s="317"/>
      <c r="X14" s="317"/>
      <c r="Y14" s="317"/>
      <c r="Z14" s="317"/>
      <c r="AA14" s="317"/>
      <c r="AB14" s="317"/>
    </row>
    <row r="15" spans="1:28" ht="12" customHeight="1">
      <c r="A15" s="312" t="s">
        <v>577</v>
      </c>
      <c r="B15" s="318" t="s">
        <v>578</v>
      </c>
      <c r="C15" s="313" t="s">
        <v>579</v>
      </c>
      <c r="D15" s="314">
        <v>2412</v>
      </c>
      <c r="E15" s="315">
        <v>87</v>
      </c>
      <c r="F15" s="315">
        <v>29</v>
      </c>
      <c r="G15" s="316">
        <f t="shared" si="2"/>
        <v>2470</v>
      </c>
      <c r="H15" s="315"/>
      <c r="I15" s="315"/>
      <c r="J15" s="316">
        <f t="shared" si="3"/>
        <v>2470</v>
      </c>
      <c r="K15" s="315">
        <v>2098</v>
      </c>
      <c r="L15" s="315">
        <v>81</v>
      </c>
      <c r="M15" s="315">
        <v>27</v>
      </c>
      <c r="N15" s="316">
        <f t="shared" si="4"/>
        <v>2152</v>
      </c>
      <c r="O15" s="315"/>
      <c r="P15" s="315"/>
      <c r="Q15" s="316">
        <f aca="true" t="shared" si="5" ref="Q15:Q24">N15+O15-P15</f>
        <v>2152</v>
      </c>
      <c r="R15" s="316">
        <f aca="true" t="shared" si="6" ref="R15:R24">J15-Q15</f>
        <v>318</v>
      </c>
      <c r="S15" s="317"/>
      <c r="T15" s="317"/>
      <c r="U15" s="317"/>
      <c r="V15" s="317"/>
      <c r="W15" s="317"/>
      <c r="X15" s="317"/>
      <c r="Y15" s="317"/>
      <c r="Z15" s="317"/>
      <c r="AA15" s="317"/>
      <c r="AB15" s="317"/>
    </row>
    <row r="16" spans="1:28" ht="12" customHeight="1">
      <c r="A16" s="312"/>
      <c r="B16" s="319" t="s">
        <v>580</v>
      </c>
      <c r="C16" s="320" t="s">
        <v>581</v>
      </c>
      <c r="D16" s="321">
        <f>SUM(D9:D15)</f>
        <v>100661</v>
      </c>
      <c r="E16" s="321">
        <f>SUM(E9:E15)</f>
        <v>1513</v>
      </c>
      <c r="F16" s="321">
        <f>SUM(F9:F15)</f>
        <v>1830</v>
      </c>
      <c r="G16" s="316">
        <f t="shared" si="2"/>
        <v>100344</v>
      </c>
      <c r="H16" s="322">
        <f>SUM(H9:H15)</f>
        <v>0</v>
      </c>
      <c r="I16" s="322">
        <f>SUM(I9:I15)</f>
        <v>0</v>
      </c>
      <c r="J16" s="316">
        <f t="shared" si="3"/>
        <v>100344</v>
      </c>
      <c r="K16" s="322">
        <f>SUM(K9:K15)</f>
        <v>35758</v>
      </c>
      <c r="L16" s="322">
        <f>SUM(L9:L15)</f>
        <v>2470</v>
      </c>
      <c r="M16" s="322">
        <f>SUM(M9:M15)</f>
        <v>634</v>
      </c>
      <c r="N16" s="316">
        <f t="shared" si="4"/>
        <v>37594</v>
      </c>
      <c r="O16" s="322">
        <f>SUM(O9:O15)</f>
        <v>0</v>
      </c>
      <c r="P16" s="322">
        <f>SUM(P9:P15)</f>
        <v>0</v>
      </c>
      <c r="Q16" s="316">
        <f t="shared" si="5"/>
        <v>37594</v>
      </c>
      <c r="R16" s="316">
        <f t="shared" si="6"/>
        <v>62750</v>
      </c>
      <c r="S16" s="317"/>
      <c r="T16" s="317"/>
      <c r="U16" s="317"/>
      <c r="V16" s="317"/>
      <c r="W16" s="317"/>
      <c r="X16" s="317"/>
      <c r="Y16" s="317"/>
      <c r="Z16" s="317"/>
      <c r="AA16" s="317"/>
      <c r="AB16" s="317"/>
    </row>
    <row r="17" spans="1:28" ht="12" customHeight="1">
      <c r="A17" s="323" t="s">
        <v>582</v>
      </c>
      <c r="B17" s="324" t="s">
        <v>583</v>
      </c>
      <c r="C17" s="320" t="s">
        <v>584</v>
      </c>
      <c r="D17" s="325">
        <v>24618</v>
      </c>
      <c r="E17" s="325">
        <v>527</v>
      </c>
      <c r="F17" s="325">
        <v>1908</v>
      </c>
      <c r="G17" s="316">
        <f t="shared" si="2"/>
        <v>23237</v>
      </c>
      <c r="H17" s="325"/>
      <c r="I17" s="325"/>
      <c r="J17" s="316">
        <f t="shared" si="3"/>
        <v>23237</v>
      </c>
      <c r="K17" s="325"/>
      <c r="L17" s="325"/>
      <c r="M17" s="325"/>
      <c r="N17" s="316">
        <f t="shared" si="4"/>
        <v>0</v>
      </c>
      <c r="O17" s="325"/>
      <c r="P17" s="325"/>
      <c r="Q17" s="316">
        <f t="shared" si="5"/>
        <v>0</v>
      </c>
      <c r="R17" s="316">
        <f t="shared" si="6"/>
        <v>23237</v>
      </c>
      <c r="S17" s="317"/>
      <c r="T17" s="317"/>
      <c r="U17" s="317"/>
      <c r="V17" s="317"/>
      <c r="W17" s="317"/>
      <c r="X17" s="317"/>
      <c r="Y17" s="317"/>
      <c r="Z17" s="317"/>
      <c r="AA17" s="317"/>
      <c r="AB17" s="317"/>
    </row>
    <row r="18" spans="1:28" ht="12" customHeight="1">
      <c r="A18" s="326" t="s">
        <v>585</v>
      </c>
      <c r="B18" s="324" t="s">
        <v>586</v>
      </c>
      <c r="C18" s="320" t="s">
        <v>587</v>
      </c>
      <c r="D18" s="325"/>
      <c r="E18" s="325"/>
      <c r="F18" s="325"/>
      <c r="G18" s="316">
        <f t="shared" si="2"/>
        <v>0</v>
      </c>
      <c r="H18" s="325"/>
      <c r="I18" s="325"/>
      <c r="J18" s="316">
        <f t="shared" si="3"/>
        <v>0</v>
      </c>
      <c r="K18" s="325"/>
      <c r="L18" s="325"/>
      <c r="M18" s="325"/>
      <c r="N18" s="316">
        <f t="shared" si="4"/>
        <v>0</v>
      </c>
      <c r="O18" s="325"/>
      <c r="P18" s="325"/>
      <c r="Q18" s="316">
        <f t="shared" si="5"/>
        <v>0</v>
      </c>
      <c r="R18" s="316">
        <f t="shared" si="6"/>
        <v>0</v>
      </c>
      <c r="S18" s="317"/>
      <c r="T18" s="317"/>
      <c r="U18" s="317"/>
      <c r="V18" s="317"/>
      <c r="W18" s="317"/>
      <c r="X18" s="317"/>
      <c r="Y18" s="317"/>
      <c r="Z18" s="317"/>
      <c r="AA18" s="317"/>
      <c r="AB18" s="317"/>
    </row>
    <row r="19" spans="1:28" ht="12" customHeight="1">
      <c r="A19" s="327" t="s">
        <v>588</v>
      </c>
      <c r="B19" s="309" t="s">
        <v>589</v>
      </c>
      <c r="C19" s="313"/>
      <c r="D19" s="328"/>
      <c r="E19" s="328"/>
      <c r="F19" s="328"/>
      <c r="G19" s="316">
        <f t="shared" si="2"/>
        <v>0</v>
      </c>
      <c r="H19" s="329"/>
      <c r="I19" s="329"/>
      <c r="J19" s="316">
        <f t="shared" si="3"/>
        <v>0</v>
      </c>
      <c r="K19" s="329"/>
      <c r="L19" s="329"/>
      <c r="M19" s="329"/>
      <c r="N19" s="316">
        <f t="shared" si="4"/>
        <v>0</v>
      </c>
      <c r="O19" s="329"/>
      <c r="P19" s="329"/>
      <c r="Q19" s="316">
        <f t="shared" si="5"/>
        <v>0</v>
      </c>
      <c r="R19" s="316">
        <f t="shared" si="6"/>
        <v>0</v>
      </c>
      <c r="S19" s="317"/>
      <c r="T19" s="317"/>
      <c r="U19" s="317"/>
      <c r="V19" s="317"/>
      <c r="W19" s="317"/>
      <c r="X19" s="317"/>
      <c r="Y19" s="317"/>
      <c r="Z19" s="317"/>
      <c r="AA19" s="317"/>
      <c r="AB19" s="317"/>
    </row>
    <row r="20" spans="1:28" ht="12" customHeight="1">
      <c r="A20" s="312" t="s">
        <v>559</v>
      </c>
      <c r="B20" s="312" t="s">
        <v>590</v>
      </c>
      <c r="C20" s="313" t="s">
        <v>591</v>
      </c>
      <c r="D20" s="315"/>
      <c r="E20" s="315"/>
      <c r="F20" s="315"/>
      <c r="G20" s="316">
        <f t="shared" si="2"/>
        <v>0</v>
      </c>
      <c r="H20" s="315"/>
      <c r="I20" s="315"/>
      <c r="J20" s="316">
        <f t="shared" si="3"/>
        <v>0</v>
      </c>
      <c r="K20" s="315"/>
      <c r="L20" s="315"/>
      <c r="M20" s="315"/>
      <c r="N20" s="316">
        <f t="shared" si="4"/>
        <v>0</v>
      </c>
      <c r="O20" s="315"/>
      <c r="P20" s="315"/>
      <c r="Q20" s="316">
        <f t="shared" si="5"/>
        <v>0</v>
      </c>
      <c r="R20" s="316">
        <f t="shared" si="6"/>
        <v>0</v>
      </c>
      <c r="S20" s="317"/>
      <c r="T20" s="317"/>
      <c r="U20" s="317"/>
      <c r="V20" s="317"/>
      <c r="W20" s="317"/>
      <c r="X20" s="317"/>
      <c r="Y20" s="317"/>
      <c r="Z20" s="317"/>
      <c r="AA20" s="317"/>
      <c r="AB20" s="317"/>
    </row>
    <row r="21" spans="1:28" ht="12" customHeight="1">
      <c r="A21" s="312" t="s">
        <v>562</v>
      </c>
      <c r="B21" s="312" t="s">
        <v>592</v>
      </c>
      <c r="C21" s="313" t="s">
        <v>593</v>
      </c>
      <c r="D21" s="315">
        <v>257</v>
      </c>
      <c r="E21" s="315"/>
      <c r="F21" s="315"/>
      <c r="G21" s="316">
        <f t="shared" si="2"/>
        <v>257</v>
      </c>
      <c r="H21" s="315"/>
      <c r="I21" s="315"/>
      <c r="J21" s="316">
        <f t="shared" si="3"/>
        <v>257</v>
      </c>
      <c r="K21" s="315">
        <v>215</v>
      </c>
      <c r="L21" s="315">
        <v>8</v>
      </c>
      <c r="M21" s="315"/>
      <c r="N21" s="316">
        <f t="shared" si="4"/>
        <v>223</v>
      </c>
      <c r="O21" s="315"/>
      <c r="P21" s="315"/>
      <c r="Q21" s="316">
        <f t="shared" si="5"/>
        <v>223</v>
      </c>
      <c r="R21" s="316">
        <f t="shared" si="6"/>
        <v>34</v>
      </c>
      <c r="S21" s="317"/>
      <c r="T21" s="317"/>
      <c r="U21" s="317"/>
      <c r="V21" s="317"/>
      <c r="W21" s="317"/>
      <c r="X21" s="317"/>
      <c r="Y21" s="317"/>
      <c r="Z21" s="317"/>
      <c r="AA21" s="317"/>
      <c r="AB21" s="317"/>
    </row>
    <row r="22" spans="1:28" ht="12" customHeight="1">
      <c r="A22" s="330" t="s">
        <v>565</v>
      </c>
      <c r="B22" s="330" t="s">
        <v>594</v>
      </c>
      <c r="C22" s="313" t="s">
        <v>595</v>
      </c>
      <c r="D22" s="315">
        <v>0</v>
      </c>
      <c r="E22" s="315"/>
      <c r="F22" s="315"/>
      <c r="G22" s="316">
        <f t="shared" si="2"/>
        <v>0</v>
      </c>
      <c r="H22" s="315"/>
      <c r="I22" s="315"/>
      <c r="J22" s="316">
        <f t="shared" si="3"/>
        <v>0</v>
      </c>
      <c r="K22" s="315">
        <v>0</v>
      </c>
      <c r="L22" s="315"/>
      <c r="M22" s="315"/>
      <c r="N22" s="316">
        <f t="shared" si="4"/>
        <v>0</v>
      </c>
      <c r="O22" s="315"/>
      <c r="P22" s="315"/>
      <c r="Q22" s="316">
        <f t="shared" si="5"/>
        <v>0</v>
      </c>
      <c r="R22" s="316">
        <f t="shared" si="6"/>
        <v>0</v>
      </c>
      <c r="S22" s="317"/>
      <c r="T22" s="317"/>
      <c r="U22" s="317"/>
      <c r="V22" s="317"/>
      <c r="W22" s="317"/>
      <c r="X22" s="317"/>
      <c r="Y22" s="317"/>
      <c r="Z22" s="317"/>
      <c r="AA22" s="317"/>
      <c r="AB22" s="317"/>
    </row>
    <row r="23" spans="1:28" ht="12" customHeight="1">
      <c r="A23" s="312" t="s">
        <v>568</v>
      </c>
      <c r="B23" s="331" t="s">
        <v>578</v>
      </c>
      <c r="C23" s="313" t="s">
        <v>596</v>
      </c>
      <c r="D23" s="315">
        <v>72</v>
      </c>
      <c r="E23" s="315"/>
      <c r="F23" s="315"/>
      <c r="G23" s="316">
        <f t="shared" si="2"/>
        <v>72</v>
      </c>
      <c r="H23" s="315"/>
      <c r="I23" s="315"/>
      <c r="J23" s="316">
        <f t="shared" si="3"/>
        <v>72</v>
      </c>
      <c r="K23" s="315">
        <v>71</v>
      </c>
      <c r="L23" s="315">
        <v>1</v>
      </c>
      <c r="M23" s="315"/>
      <c r="N23" s="316">
        <f t="shared" si="4"/>
        <v>72</v>
      </c>
      <c r="O23" s="315"/>
      <c r="P23" s="315"/>
      <c r="Q23" s="316">
        <f t="shared" si="5"/>
        <v>72</v>
      </c>
      <c r="R23" s="316">
        <f t="shared" si="6"/>
        <v>0</v>
      </c>
      <c r="S23" s="317"/>
      <c r="T23" s="317"/>
      <c r="U23" s="317"/>
      <c r="V23" s="317"/>
      <c r="W23" s="317"/>
      <c r="X23" s="317"/>
      <c r="Y23" s="317"/>
      <c r="Z23" s="317"/>
      <c r="AA23" s="317"/>
      <c r="AB23" s="317"/>
    </row>
    <row r="24" spans="1:28" ht="12" customHeight="1">
      <c r="A24" s="312"/>
      <c r="B24" s="319" t="s">
        <v>597</v>
      </c>
      <c r="C24" s="332" t="s">
        <v>598</v>
      </c>
      <c r="D24" s="333">
        <f>SUM(D20:D23)</f>
        <v>329</v>
      </c>
      <c r="E24" s="333">
        <f aca="true" t="shared" si="7" ref="E24:P24">SUM(E20:E23)</f>
        <v>0</v>
      </c>
      <c r="F24" s="333">
        <f t="shared" si="7"/>
        <v>0</v>
      </c>
      <c r="G24" s="334">
        <f t="shared" si="2"/>
        <v>329</v>
      </c>
      <c r="H24" s="335">
        <f t="shared" si="7"/>
        <v>0</v>
      </c>
      <c r="I24" s="335">
        <f t="shared" si="7"/>
        <v>0</v>
      </c>
      <c r="J24" s="334">
        <f t="shared" si="3"/>
        <v>329</v>
      </c>
      <c r="K24" s="335">
        <f t="shared" si="7"/>
        <v>286</v>
      </c>
      <c r="L24" s="335">
        <f t="shared" si="7"/>
        <v>9</v>
      </c>
      <c r="M24" s="335">
        <f t="shared" si="7"/>
        <v>0</v>
      </c>
      <c r="N24" s="334">
        <f t="shared" si="4"/>
        <v>295</v>
      </c>
      <c r="O24" s="335">
        <f t="shared" si="7"/>
        <v>0</v>
      </c>
      <c r="P24" s="335">
        <f t="shared" si="7"/>
        <v>0</v>
      </c>
      <c r="Q24" s="334">
        <f t="shared" si="5"/>
        <v>295</v>
      </c>
      <c r="R24" s="334">
        <f t="shared" si="6"/>
        <v>34</v>
      </c>
      <c r="S24" s="317"/>
      <c r="T24" s="317"/>
      <c r="U24" s="317"/>
      <c r="V24" s="317"/>
      <c r="W24" s="317"/>
      <c r="X24" s="317"/>
      <c r="Y24" s="317"/>
      <c r="Z24" s="317"/>
      <c r="AA24" s="317"/>
      <c r="AB24" s="317"/>
    </row>
    <row r="25" spans="1:18" ht="24" customHeight="1">
      <c r="A25" s="327" t="s">
        <v>599</v>
      </c>
      <c r="B25" s="336" t="s">
        <v>600</v>
      </c>
      <c r="C25" s="337"/>
      <c r="D25" s="338"/>
      <c r="E25" s="338"/>
      <c r="F25" s="338"/>
      <c r="G25" s="339"/>
      <c r="H25" s="340"/>
      <c r="I25" s="340"/>
      <c r="J25" s="339"/>
      <c r="K25" s="340"/>
      <c r="L25" s="340"/>
      <c r="M25" s="340"/>
      <c r="N25" s="339"/>
      <c r="O25" s="340"/>
      <c r="P25" s="340"/>
      <c r="Q25" s="339"/>
      <c r="R25" s="341"/>
    </row>
    <row r="26" spans="1:28" ht="12" customHeight="1">
      <c r="A26" s="312" t="s">
        <v>559</v>
      </c>
      <c r="B26" s="342" t="s">
        <v>601</v>
      </c>
      <c r="C26" s="343" t="s">
        <v>602</v>
      </c>
      <c r="D26" s="344">
        <f>SUM(D27:D30)</f>
        <v>8</v>
      </c>
      <c r="E26" s="344">
        <f aca="true" t="shared" si="8" ref="E26:P26">SUM(E27:E30)</f>
        <v>0</v>
      </c>
      <c r="F26" s="344">
        <f t="shared" si="8"/>
        <v>0</v>
      </c>
      <c r="G26" s="345">
        <f t="shared" si="2"/>
        <v>8</v>
      </c>
      <c r="H26" s="346">
        <f t="shared" si="8"/>
        <v>0</v>
      </c>
      <c r="I26" s="346">
        <f t="shared" si="8"/>
        <v>0</v>
      </c>
      <c r="J26" s="345">
        <f t="shared" si="3"/>
        <v>8</v>
      </c>
      <c r="K26" s="346">
        <f t="shared" si="8"/>
        <v>0</v>
      </c>
      <c r="L26" s="346">
        <f t="shared" si="8"/>
        <v>0</v>
      </c>
      <c r="M26" s="346">
        <f t="shared" si="8"/>
        <v>0</v>
      </c>
      <c r="N26" s="345">
        <f t="shared" si="4"/>
        <v>0</v>
      </c>
      <c r="O26" s="346">
        <f t="shared" si="8"/>
        <v>0</v>
      </c>
      <c r="P26" s="346">
        <f t="shared" si="8"/>
        <v>0</v>
      </c>
      <c r="Q26" s="345">
        <f>N26+O26-P26</f>
        <v>0</v>
      </c>
      <c r="R26" s="345">
        <f>J26-Q26</f>
        <v>8</v>
      </c>
      <c r="S26" s="317"/>
      <c r="T26" s="317"/>
      <c r="U26" s="317"/>
      <c r="V26" s="317"/>
      <c r="W26" s="317"/>
      <c r="X26" s="317"/>
      <c r="Y26" s="317"/>
      <c r="Z26" s="317"/>
      <c r="AA26" s="317"/>
      <c r="AB26" s="317"/>
    </row>
    <row r="27" spans="1:28" ht="12" customHeight="1">
      <c r="A27" s="312"/>
      <c r="B27" s="312" t="s">
        <v>107</v>
      </c>
      <c r="C27" s="313" t="s">
        <v>603</v>
      </c>
      <c r="D27" s="315">
        <v>1</v>
      </c>
      <c r="E27" s="315"/>
      <c r="F27" s="315"/>
      <c r="G27" s="316">
        <f t="shared" si="2"/>
        <v>1</v>
      </c>
      <c r="H27" s="315"/>
      <c r="I27" s="315"/>
      <c r="J27" s="316">
        <f t="shared" si="3"/>
        <v>1</v>
      </c>
      <c r="K27" s="315"/>
      <c r="L27" s="315"/>
      <c r="M27" s="315"/>
      <c r="N27" s="316">
        <f t="shared" si="4"/>
        <v>0</v>
      </c>
      <c r="O27" s="315"/>
      <c r="P27" s="315"/>
      <c r="Q27" s="316">
        <f aca="true" t="shared" si="9" ref="Q27:Q38">N27+O27-P27</f>
        <v>0</v>
      </c>
      <c r="R27" s="316">
        <f aca="true" t="shared" si="10" ref="R27:R38">J27-Q27</f>
        <v>1</v>
      </c>
      <c r="S27" s="317"/>
      <c r="T27" s="317"/>
      <c r="U27" s="317"/>
      <c r="V27" s="317"/>
      <c r="W27" s="317"/>
      <c r="X27" s="317"/>
      <c r="Y27" s="317"/>
      <c r="Z27" s="317"/>
      <c r="AA27" s="317"/>
      <c r="AB27" s="317"/>
    </row>
    <row r="28" spans="1:28" ht="12" customHeight="1">
      <c r="A28" s="312"/>
      <c r="B28" s="312" t="s">
        <v>109</v>
      </c>
      <c r="C28" s="313" t="s">
        <v>604</v>
      </c>
      <c r="D28" s="315"/>
      <c r="E28" s="315"/>
      <c r="F28" s="315"/>
      <c r="G28" s="316">
        <f t="shared" si="2"/>
        <v>0</v>
      </c>
      <c r="H28" s="315"/>
      <c r="I28" s="315"/>
      <c r="J28" s="316">
        <f t="shared" si="3"/>
        <v>0</v>
      </c>
      <c r="K28" s="315"/>
      <c r="L28" s="315"/>
      <c r="M28" s="315"/>
      <c r="N28" s="316">
        <f t="shared" si="4"/>
        <v>0</v>
      </c>
      <c r="O28" s="315"/>
      <c r="P28" s="315"/>
      <c r="Q28" s="316">
        <f t="shared" si="9"/>
        <v>0</v>
      </c>
      <c r="R28" s="316">
        <f t="shared" si="10"/>
        <v>0</v>
      </c>
      <c r="S28" s="317"/>
      <c r="T28" s="317"/>
      <c r="U28" s="317"/>
      <c r="V28" s="317"/>
      <c r="W28" s="317"/>
      <c r="X28" s="317"/>
      <c r="Y28" s="317"/>
      <c r="Z28" s="317"/>
      <c r="AA28" s="317"/>
      <c r="AB28" s="317"/>
    </row>
    <row r="29" spans="1:28" ht="12" customHeight="1">
      <c r="A29" s="312"/>
      <c r="B29" s="312" t="s">
        <v>113</v>
      </c>
      <c r="C29" s="313" t="s">
        <v>605</v>
      </c>
      <c r="D29" s="315">
        <v>7</v>
      </c>
      <c r="E29" s="315"/>
      <c r="F29" s="315"/>
      <c r="G29" s="316">
        <f t="shared" si="2"/>
        <v>7</v>
      </c>
      <c r="H29" s="315"/>
      <c r="I29" s="315"/>
      <c r="J29" s="316">
        <f t="shared" si="3"/>
        <v>7</v>
      </c>
      <c r="K29" s="315"/>
      <c r="L29" s="315"/>
      <c r="M29" s="315"/>
      <c r="N29" s="316">
        <f t="shared" si="4"/>
        <v>0</v>
      </c>
      <c r="O29" s="315"/>
      <c r="P29" s="315"/>
      <c r="Q29" s="316">
        <f t="shared" si="9"/>
        <v>0</v>
      </c>
      <c r="R29" s="316">
        <f t="shared" si="10"/>
        <v>7</v>
      </c>
      <c r="S29" s="317"/>
      <c r="T29" s="317"/>
      <c r="U29" s="317"/>
      <c r="V29" s="317"/>
      <c r="W29" s="317"/>
      <c r="X29" s="317"/>
      <c r="Y29" s="317"/>
      <c r="Z29" s="317"/>
      <c r="AA29" s="317"/>
      <c r="AB29" s="317"/>
    </row>
    <row r="30" spans="1:28" ht="12" customHeight="1">
      <c r="A30" s="312"/>
      <c r="B30" s="312" t="s">
        <v>115</v>
      </c>
      <c r="C30" s="313" t="s">
        <v>606</v>
      </c>
      <c r="D30" s="315"/>
      <c r="E30" s="315"/>
      <c r="F30" s="315"/>
      <c r="G30" s="316">
        <f t="shared" si="2"/>
        <v>0</v>
      </c>
      <c r="H30" s="315"/>
      <c r="I30" s="315"/>
      <c r="J30" s="316">
        <f t="shared" si="3"/>
        <v>0</v>
      </c>
      <c r="K30" s="315"/>
      <c r="L30" s="315"/>
      <c r="M30" s="315"/>
      <c r="N30" s="316">
        <f t="shared" si="4"/>
        <v>0</v>
      </c>
      <c r="O30" s="315"/>
      <c r="P30" s="315"/>
      <c r="Q30" s="316">
        <f t="shared" si="9"/>
        <v>0</v>
      </c>
      <c r="R30" s="316">
        <f t="shared" si="10"/>
        <v>0</v>
      </c>
      <c r="S30" s="317"/>
      <c r="T30" s="317"/>
      <c r="U30" s="317"/>
      <c r="V30" s="317"/>
      <c r="W30" s="317"/>
      <c r="X30" s="317"/>
      <c r="Y30" s="317"/>
      <c r="Z30" s="317"/>
      <c r="AA30" s="317"/>
      <c r="AB30" s="317"/>
    </row>
    <row r="31" spans="1:28" ht="12" customHeight="1">
      <c r="A31" s="312" t="s">
        <v>562</v>
      </c>
      <c r="B31" s="342" t="s">
        <v>607</v>
      </c>
      <c r="C31" s="313" t="s">
        <v>608</v>
      </c>
      <c r="D31" s="318">
        <f>SUM(D32:D35)</f>
        <v>0</v>
      </c>
      <c r="E31" s="318">
        <f aca="true" t="shared" si="11" ref="E31:P31">SUM(E32:E35)</f>
        <v>0</v>
      </c>
      <c r="F31" s="318">
        <f t="shared" si="11"/>
        <v>0</v>
      </c>
      <c r="G31" s="316">
        <f t="shared" si="2"/>
        <v>0</v>
      </c>
      <c r="H31" s="347">
        <f t="shared" si="11"/>
        <v>0</v>
      </c>
      <c r="I31" s="347">
        <f t="shared" si="11"/>
        <v>0</v>
      </c>
      <c r="J31" s="316">
        <f t="shared" si="3"/>
        <v>0</v>
      </c>
      <c r="K31" s="347">
        <f t="shared" si="11"/>
        <v>0</v>
      </c>
      <c r="L31" s="347">
        <f t="shared" si="11"/>
        <v>0</v>
      </c>
      <c r="M31" s="347">
        <f t="shared" si="11"/>
        <v>0</v>
      </c>
      <c r="N31" s="316">
        <f t="shared" si="4"/>
        <v>0</v>
      </c>
      <c r="O31" s="347">
        <f t="shared" si="11"/>
        <v>0</v>
      </c>
      <c r="P31" s="347">
        <f t="shared" si="11"/>
        <v>0</v>
      </c>
      <c r="Q31" s="316">
        <f t="shared" si="9"/>
        <v>0</v>
      </c>
      <c r="R31" s="316">
        <f t="shared" si="10"/>
        <v>0</v>
      </c>
      <c r="S31" s="317"/>
      <c r="T31" s="317"/>
      <c r="U31" s="317"/>
      <c r="V31" s="317"/>
      <c r="W31" s="317"/>
      <c r="X31" s="317"/>
      <c r="Y31" s="317"/>
      <c r="Z31" s="317"/>
      <c r="AA31" s="317"/>
      <c r="AB31" s="317"/>
    </row>
    <row r="32" spans="1:28" ht="12" customHeight="1">
      <c r="A32" s="312"/>
      <c r="B32" s="330" t="s">
        <v>121</v>
      </c>
      <c r="C32" s="313" t="s">
        <v>609</v>
      </c>
      <c r="D32" s="315"/>
      <c r="E32" s="315"/>
      <c r="F32" s="315"/>
      <c r="G32" s="316">
        <f t="shared" si="2"/>
        <v>0</v>
      </c>
      <c r="H32" s="315"/>
      <c r="I32" s="315"/>
      <c r="J32" s="316">
        <f t="shared" si="3"/>
        <v>0</v>
      </c>
      <c r="K32" s="315"/>
      <c r="L32" s="315"/>
      <c r="M32" s="315"/>
      <c r="N32" s="316">
        <f t="shared" si="4"/>
        <v>0</v>
      </c>
      <c r="O32" s="315"/>
      <c r="P32" s="315"/>
      <c r="Q32" s="316">
        <f t="shared" si="9"/>
        <v>0</v>
      </c>
      <c r="R32" s="316">
        <f t="shared" si="10"/>
        <v>0</v>
      </c>
      <c r="S32" s="317"/>
      <c r="T32" s="317"/>
      <c r="U32" s="317"/>
      <c r="V32" s="317"/>
      <c r="W32" s="317"/>
      <c r="X32" s="317"/>
      <c r="Y32" s="317"/>
      <c r="Z32" s="317"/>
      <c r="AA32" s="317"/>
      <c r="AB32" s="317"/>
    </row>
    <row r="33" spans="1:28" ht="12" customHeight="1">
      <c r="A33" s="312"/>
      <c r="B33" s="330" t="s">
        <v>610</v>
      </c>
      <c r="C33" s="313" t="s">
        <v>611</v>
      </c>
      <c r="D33" s="315"/>
      <c r="E33" s="315"/>
      <c r="F33" s="315"/>
      <c r="G33" s="316">
        <f t="shared" si="2"/>
        <v>0</v>
      </c>
      <c r="H33" s="315"/>
      <c r="I33" s="315"/>
      <c r="J33" s="316">
        <f t="shared" si="3"/>
        <v>0</v>
      </c>
      <c r="K33" s="315"/>
      <c r="L33" s="315"/>
      <c r="M33" s="315"/>
      <c r="N33" s="316">
        <f t="shared" si="4"/>
        <v>0</v>
      </c>
      <c r="O33" s="315"/>
      <c r="P33" s="315"/>
      <c r="Q33" s="316">
        <f t="shared" si="9"/>
        <v>0</v>
      </c>
      <c r="R33" s="316">
        <f t="shared" si="10"/>
        <v>0</v>
      </c>
      <c r="S33" s="317"/>
      <c r="T33" s="317"/>
      <c r="U33" s="317"/>
      <c r="V33" s="317"/>
      <c r="W33" s="317"/>
      <c r="X33" s="317"/>
      <c r="Y33" s="317"/>
      <c r="Z33" s="317"/>
      <c r="AA33" s="317"/>
      <c r="AB33" s="317"/>
    </row>
    <row r="34" spans="1:28" ht="12" customHeight="1">
      <c r="A34" s="312"/>
      <c r="B34" s="330" t="s">
        <v>612</v>
      </c>
      <c r="C34" s="313" t="s">
        <v>613</v>
      </c>
      <c r="D34" s="315"/>
      <c r="E34" s="315"/>
      <c r="F34" s="315"/>
      <c r="G34" s="316">
        <f t="shared" si="2"/>
        <v>0</v>
      </c>
      <c r="H34" s="315"/>
      <c r="I34" s="315"/>
      <c r="J34" s="316">
        <f t="shared" si="3"/>
        <v>0</v>
      </c>
      <c r="K34" s="315"/>
      <c r="L34" s="315"/>
      <c r="M34" s="315"/>
      <c r="N34" s="316">
        <f t="shared" si="4"/>
        <v>0</v>
      </c>
      <c r="O34" s="315"/>
      <c r="P34" s="315"/>
      <c r="Q34" s="316">
        <f t="shared" si="9"/>
        <v>0</v>
      </c>
      <c r="R34" s="316">
        <f t="shared" si="10"/>
        <v>0</v>
      </c>
      <c r="S34" s="317"/>
      <c r="T34" s="317"/>
      <c r="U34" s="317"/>
      <c r="V34" s="317"/>
      <c r="W34" s="317"/>
      <c r="X34" s="317"/>
      <c r="Y34" s="317"/>
      <c r="Z34" s="317"/>
      <c r="AA34" s="317"/>
      <c r="AB34" s="317"/>
    </row>
    <row r="35" spans="1:28" ht="24" customHeight="1">
      <c r="A35" s="312"/>
      <c r="B35" s="330" t="s">
        <v>614</v>
      </c>
      <c r="C35" s="313" t="s">
        <v>615</v>
      </c>
      <c r="D35" s="315"/>
      <c r="E35" s="315"/>
      <c r="F35" s="315"/>
      <c r="G35" s="316">
        <f t="shared" si="2"/>
        <v>0</v>
      </c>
      <c r="H35" s="315"/>
      <c r="I35" s="315"/>
      <c r="J35" s="316">
        <f t="shared" si="3"/>
        <v>0</v>
      </c>
      <c r="K35" s="315"/>
      <c r="L35" s="315"/>
      <c r="M35" s="315"/>
      <c r="N35" s="316">
        <f t="shared" si="4"/>
        <v>0</v>
      </c>
      <c r="O35" s="315"/>
      <c r="P35" s="315"/>
      <c r="Q35" s="316">
        <f t="shared" si="9"/>
        <v>0</v>
      </c>
      <c r="R35" s="316">
        <f t="shared" si="10"/>
        <v>0</v>
      </c>
      <c r="S35" s="317"/>
      <c r="T35" s="317"/>
      <c r="U35" s="317"/>
      <c r="V35" s="317"/>
      <c r="W35" s="317"/>
      <c r="X35" s="317"/>
      <c r="Y35" s="317"/>
      <c r="Z35" s="317"/>
      <c r="AA35" s="317"/>
      <c r="AB35" s="317"/>
    </row>
    <row r="36" spans="1:28" ht="12" customHeight="1">
      <c r="A36" s="312" t="s">
        <v>565</v>
      </c>
      <c r="B36" s="330" t="s">
        <v>578</v>
      </c>
      <c r="C36" s="313" t="s">
        <v>616</v>
      </c>
      <c r="D36" s="315"/>
      <c r="E36" s="315"/>
      <c r="F36" s="315"/>
      <c r="G36" s="316">
        <f t="shared" si="2"/>
        <v>0</v>
      </c>
      <c r="H36" s="315"/>
      <c r="I36" s="315"/>
      <c r="J36" s="316">
        <f t="shared" si="3"/>
        <v>0</v>
      </c>
      <c r="K36" s="315"/>
      <c r="L36" s="315"/>
      <c r="M36" s="315"/>
      <c r="N36" s="316">
        <f t="shared" si="4"/>
        <v>0</v>
      </c>
      <c r="O36" s="315"/>
      <c r="P36" s="315"/>
      <c r="Q36" s="316">
        <f t="shared" si="9"/>
        <v>0</v>
      </c>
      <c r="R36" s="316">
        <f t="shared" si="10"/>
        <v>0</v>
      </c>
      <c r="S36" s="317"/>
      <c r="T36" s="317"/>
      <c r="U36" s="317"/>
      <c r="V36" s="317"/>
      <c r="W36" s="317"/>
      <c r="X36" s="317"/>
      <c r="Y36" s="317"/>
      <c r="Z36" s="317"/>
      <c r="AA36" s="317"/>
      <c r="AB36" s="317"/>
    </row>
    <row r="37" spans="1:28" ht="12" customHeight="1">
      <c r="A37" s="312"/>
      <c r="B37" s="319" t="s">
        <v>617</v>
      </c>
      <c r="C37" s="320" t="s">
        <v>618</v>
      </c>
      <c r="D37" s="321">
        <f>D26+D31+D36</f>
        <v>8</v>
      </c>
      <c r="E37" s="321">
        <f aca="true" t="shared" si="12" ref="E37:P37">E26+E31+E36</f>
        <v>0</v>
      </c>
      <c r="F37" s="321">
        <f t="shared" si="12"/>
        <v>0</v>
      </c>
      <c r="G37" s="316">
        <f t="shared" si="2"/>
        <v>8</v>
      </c>
      <c r="H37" s="322">
        <f t="shared" si="12"/>
        <v>0</v>
      </c>
      <c r="I37" s="322">
        <f t="shared" si="12"/>
        <v>0</v>
      </c>
      <c r="J37" s="316">
        <f t="shared" si="3"/>
        <v>8</v>
      </c>
      <c r="K37" s="322">
        <f t="shared" si="12"/>
        <v>0</v>
      </c>
      <c r="L37" s="322">
        <f t="shared" si="12"/>
        <v>0</v>
      </c>
      <c r="M37" s="322">
        <f t="shared" si="12"/>
        <v>0</v>
      </c>
      <c r="N37" s="316">
        <f t="shared" si="4"/>
        <v>0</v>
      </c>
      <c r="O37" s="322">
        <f t="shared" si="12"/>
        <v>0</v>
      </c>
      <c r="P37" s="322">
        <f t="shared" si="12"/>
        <v>0</v>
      </c>
      <c r="Q37" s="316">
        <f t="shared" si="9"/>
        <v>0</v>
      </c>
      <c r="R37" s="316">
        <f t="shared" si="10"/>
        <v>8</v>
      </c>
      <c r="S37" s="317"/>
      <c r="T37" s="317"/>
      <c r="U37" s="317"/>
      <c r="V37" s="317"/>
      <c r="W37" s="317"/>
      <c r="X37" s="317"/>
      <c r="Y37" s="317"/>
      <c r="Z37" s="317"/>
      <c r="AA37" s="317"/>
      <c r="AB37" s="317"/>
    </row>
    <row r="38" spans="1:28" ht="12" customHeight="1">
      <c r="A38" s="323" t="s">
        <v>619</v>
      </c>
      <c r="B38" s="323" t="s">
        <v>620</v>
      </c>
      <c r="C38" s="320" t="s">
        <v>621</v>
      </c>
      <c r="D38" s="315"/>
      <c r="E38" s="315"/>
      <c r="F38" s="315"/>
      <c r="G38" s="316">
        <f t="shared" si="2"/>
        <v>0</v>
      </c>
      <c r="H38" s="315"/>
      <c r="I38" s="315"/>
      <c r="J38" s="316">
        <f t="shared" si="3"/>
        <v>0</v>
      </c>
      <c r="K38" s="315"/>
      <c r="L38" s="315"/>
      <c r="M38" s="315"/>
      <c r="N38" s="316">
        <f t="shared" si="4"/>
        <v>0</v>
      </c>
      <c r="O38" s="315"/>
      <c r="P38" s="315"/>
      <c r="Q38" s="316">
        <f t="shared" si="9"/>
        <v>0</v>
      </c>
      <c r="R38" s="316">
        <f t="shared" si="10"/>
        <v>0</v>
      </c>
      <c r="S38" s="317"/>
      <c r="T38" s="317"/>
      <c r="U38" s="317"/>
      <c r="V38" s="317"/>
      <c r="W38" s="317"/>
      <c r="X38" s="317"/>
      <c r="Y38" s="317"/>
      <c r="Z38" s="317"/>
      <c r="AA38" s="317"/>
      <c r="AB38" s="317"/>
    </row>
    <row r="39" spans="1:28" ht="12" customHeight="1">
      <c r="A39" s="312"/>
      <c r="B39" s="323" t="s">
        <v>622</v>
      </c>
      <c r="C39" s="307" t="s">
        <v>623</v>
      </c>
      <c r="D39" s="348">
        <f>D16+D17+D18+D24+D37+D38</f>
        <v>125616</v>
      </c>
      <c r="E39" s="348">
        <f>E16+E17+E18+E24+E37+E38</f>
        <v>2040</v>
      </c>
      <c r="F39" s="348">
        <f aca="true" t="shared" si="13" ref="F39:R39">F16+F17+F18+F24+F37+F38</f>
        <v>3738</v>
      </c>
      <c r="G39" s="348">
        <f t="shared" si="13"/>
        <v>123918</v>
      </c>
      <c r="H39" s="348">
        <f t="shared" si="13"/>
        <v>0</v>
      </c>
      <c r="I39" s="348">
        <f t="shared" si="13"/>
        <v>0</v>
      </c>
      <c r="J39" s="348">
        <f t="shared" si="13"/>
        <v>123918</v>
      </c>
      <c r="K39" s="348">
        <f t="shared" si="13"/>
        <v>36044</v>
      </c>
      <c r="L39" s="348">
        <f t="shared" si="13"/>
        <v>2479</v>
      </c>
      <c r="M39" s="348">
        <f t="shared" si="13"/>
        <v>634</v>
      </c>
      <c r="N39" s="348">
        <f t="shared" si="13"/>
        <v>37889</v>
      </c>
      <c r="O39" s="348">
        <f t="shared" si="13"/>
        <v>0</v>
      </c>
      <c r="P39" s="348">
        <f t="shared" si="13"/>
        <v>0</v>
      </c>
      <c r="Q39" s="348">
        <f t="shared" si="13"/>
        <v>37889</v>
      </c>
      <c r="R39" s="348">
        <f t="shared" si="13"/>
        <v>86029</v>
      </c>
      <c r="S39" s="317"/>
      <c r="T39" s="317"/>
      <c r="U39" s="317"/>
      <c r="V39" s="317"/>
      <c r="W39" s="317"/>
      <c r="X39" s="317"/>
      <c r="Y39" s="317"/>
      <c r="Z39" s="317"/>
      <c r="AA39" s="317"/>
      <c r="AB39" s="317"/>
    </row>
    <row r="40" spans="1:18" ht="12" customHeight="1">
      <c r="A40" s="298"/>
      <c r="B40" s="298"/>
      <c r="C40" s="298"/>
      <c r="D40" s="349"/>
      <c r="E40" s="349"/>
      <c r="F40" s="349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</row>
    <row r="41" spans="1:18" ht="12" customHeight="1">
      <c r="A41" s="298"/>
      <c r="B41" s="298" t="s">
        <v>624</v>
      </c>
      <c r="C41" s="298"/>
      <c r="D41" s="351"/>
      <c r="E41" s="351"/>
      <c r="F41" s="351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 customHeight="1">
      <c r="A42" s="298"/>
      <c r="B42" s="298"/>
      <c r="C42" s="298"/>
      <c r="D42" s="351"/>
      <c r="E42" s="351"/>
      <c r="F42" s="351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18" ht="12" customHeight="1">
      <c r="A43" s="298"/>
      <c r="B43" s="352" t="s">
        <v>625</v>
      </c>
      <c r="C43" s="352"/>
      <c r="D43" s="353"/>
      <c r="E43" s="353"/>
      <c r="F43" s="353"/>
      <c r="G43" s="298"/>
      <c r="H43" s="297" t="s">
        <v>626</v>
      </c>
      <c r="I43" s="297"/>
      <c r="J43" s="297"/>
      <c r="K43" s="298"/>
      <c r="L43" s="298"/>
      <c r="M43" s="298"/>
      <c r="N43" s="298"/>
      <c r="O43" s="298"/>
      <c r="P43" s="297" t="s">
        <v>627</v>
      </c>
      <c r="Q43" s="297"/>
      <c r="R43" s="297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">
      <selection activeCell="D96" sqref="D96"/>
    </sheetView>
  </sheetViews>
  <sheetFormatPr defaultColWidth="11.00390625" defaultRowHeight="12" customHeight="1"/>
  <cols>
    <col min="1" max="1" width="45.375" style="295" customWidth="1"/>
    <col min="2" max="2" width="8.25390625" style="354" customWidth="1"/>
    <col min="3" max="3" width="14.50390625" style="295" customWidth="1"/>
    <col min="4" max="4" width="13.00390625" style="295" customWidth="1"/>
    <col min="5" max="5" width="13.125" style="295" customWidth="1"/>
    <col min="6" max="6" width="14.875" style="295" customWidth="1"/>
    <col min="7" max="26" width="0" style="295" hidden="1" customWidth="1"/>
    <col min="27" max="16384" width="10.75390625" style="295" customWidth="1"/>
  </cols>
  <sheetData>
    <row r="1" spans="1:15" ht="24" customHeight="1">
      <c r="A1" s="355" t="s">
        <v>628</v>
      </c>
      <c r="B1" s="356"/>
      <c r="C1" s="356"/>
      <c r="D1" s="357"/>
      <c r="E1" s="358"/>
      <c r="F1" s="359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5" customHeight="1">
      <c r="A2" s="361"/>
      <c r="B2" s="362"/>
      <c r="C2" s="363"/>
      <c r="D2" s="10" t="s">
        <v>2</v>
      </c>
      <c r="E2" s="364"/>
      <c r="F2" s="365"/>
      <c r="G2" s="360"/>
      <c r="H2" s="360"/>
      <c r="I2" s="360"/>
      <c r="J2" s="360"/>
      <c r="K2" s="360"/>
      <c r="L2" s="360"/>
      <c r="M2" s="360"/>
      <c r="N2" s="360"/>
      <c r="O2" s="360"/>
    </row>
    <row r="3" spans="1:15" ht="13.5" customHeight="1">
      <c r="A3" s="299" t="s">
        <v>392</v>
      </c>
      <c r="B3" s="366"/>
      <c r="C3" s="367"/>
      <c r="D3" s="9" t="s">
        <v>4</v>
      </c>
      <c r="E3" s="364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12" customHeight="1">
      <c r="A4" s="369" t="s">
        <v>5</v>
      </c>
      <c r="B4" s="369"/>
      <c r="C4" s="370"/>
      <c r="D4" s="370"/>
      <c r="E4" s="370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5" ht="12.75" customHeight="1">
      <c r="A5" s="372" t="s">
        <v>629</v>
      </c>
      <c r="B5" s="373"/>
      <c r="C5" s="374"/>
      <c r="D5" s="374"/>
      <c r="E5" s="375" t="s">
        <v>630</v>
      </c>
      <c r="F5" s="376"/>
      <c r="G5" s="360"/>
      <c r="H5" s="360"/>
      <c r="I5" s="360"/>
      <c r="J5" s="360"/>
      <c r="K5" s="360"/>
      <c r="L5" s="360"/>
      <c r="M5" s="360"/>
      <c r="N5" s="360"/>
      <c r="O5" s="360"/>
    </row>
    <row r="6" spans="1:14" s="306" customFormat="1" ht="24" customHeight="1">
      <c r="A6" s="377" t="s">
        <v>475</v>
      </c>
      <c r="B6" s="378" t="s">
        <v>8</v>
      </c>
      <c r="C6" s="379" t="s">
        <v>631</v>
      </c>
      <c r="D6" s="380" t="s">
        <v>632</v>
      </c>
      <c r="E6" s="380"/>
      <c r="F6" s="381"/>
      <c r="G6" s="382"/>
      <c r="H6" s="382"/>
      <c r="I6" s="382"/>
      <c r="J6" s="382"/>
      <c r="K6" s="382"/>
      <c r="L6" s="382"/>
      <c r="M6" s="382"/>
      <c r="N6" s="382"/>
    </row>
    <row r="7" spans="1:15" s="306" customFormat="1" ht="12" customHeight="1">
      <c r="A7" s="377"/>
      <c r="B7" s="383"/>
      <c r="C7" s="379"/>
      <c r="D7" s="384" t="s">
        <v>633</v>
      </c>
      <c r="E7" s="385" t="s">
        <v>634</v>
      </c>
      <c r="F7" s="381"/>
      <c r="G7" s="382"/>
      <c r="H7" s="382"/>
      <c r="I7" s="382"/>
      <c r="J7" s="382"/>
      <c r="K7" s="382"/>
      <c r="L7" s="382"/>
      <c r="M7" s="382"/>
      <c r="N7" s="382"/>
      <c r="O7" s="382"/>
    </row>
    <row r="8" spans="1:15" s="306" customFormat="1" ht="12" customHeight="1">
      <c r="A8" s="380" t="s">
        <v>14</v>
      </c>
      <c r="B8" s="383" t="s">
        <v>15</v>
      </c>
      <c r="C8" s="380">
        <v>1</v>
      </c>
      <c r="D8" s="380">
        <v>2</v>
      </c>
      <c r="E8" s="380">
        <v>3</v>
      </c>
      <c r="F8" s="381"/>
      <c r="G8" s="382"/>
      <c r="H8" s="382"/>
      <c r="I8" s="382"/>
      <c r="J8" s="382"/>
      <c r="K8" s="382"/>
      <c r="L8" s="382"/>
      <c r="M8" s="382"/>
      <c r="N8" s="382"/>
      <c r="O8" s="382"/>
    </row>
    <row r="9" spans="1:15" ht="12" customHeight="1">
      <c r="A9" s="384" t="s">
        <v>635</v>
      </c>
      <c r="B9" s="386" t="s">
        <v>636</v>
      </c>
      <c r="C9" s="387"/>
      <c r="D9" s="387"/>
      <c r="E9" s="388">
        <f>C9-D9</f>
        <v>0</v>
      </c>
      <c r="F9" s="389"/>
      <c r="G9" s="360"/>
      <c r="H9" s="360"/>
      <c r="I9" s="360"/>
      <c r="J9" s="360"/>
      <c r="K9" s="360"/>
      <c r="L9" s="360"/>
      <c r="M9" s="360"/>
      <c r="N9" s="360"/>
      <c r="O9" s="360"/>
    </row>
    <row r="10" spans="1:15" ht="12" customHeight="1">
      <c r="A10" s="384" t="s">
        <v>637</v>
      </c>
      <c r="B10" s="390"/>
      <c r="C10" s="391"/>
      <c r="D10" s="391"/>
      <c r="E10" s="388"/>
      <c r="F10" s="389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12" customHeight="1">
      <c r="A11" s="392" t="s">
        <v>638</v>
      </c>
      <c r="B11" s="393" t="s">
        <v>639</v>
      </c>
      <c r="C11" s="394">
        <f>SUM(C12:C14)</f>
        <v>3132</v>
      </c>
      <c r="D11" s="394">
        <f>SUM(D12:D14)</f>
        <v>0</v>
      </c>
      <c r="E11" s="388">
        <f>SUM(E12:E14)</f>
        <v>3132</v>
      </c>
      <c r="F11" s="389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1:15" ht="12" customHeight="1">
      <c r="A12" s="392" t="s">
        <v>640</v>
      </c>
      <c r="B12" s="393" t="s">
        <v>641</v>
      </c>
      <c r="C12" s="387">
        <v>3132</v>
      </c>
      <c r="D12" s="387"/>
      <c r="E12" s="388">
        <f aca="true" t="shared" si="0" ref="E12:E42">C12-D12</f>
        <v>3132</v>
      </c>
      <c r="F12" s="389"/>
      <c r="G12" s="360"/>
      <c r="H12" s="360"/>
      <c r="I12" s="360"/>
      <c r="J12" s="360"/>
      <c r="K12" s="360"/>
      <c r="L12" s="360"/>
      <c r="M12" s="360"/>
      <c r="N12" s="360"/>
      <c r="O12" s="360"/>
    </row>
    <row r="13" spans="1:15" ht="12" customHeight="1">
      <c r="A13" s="392" t="s">
        <v>642</v>
      </c>
      <c r="B13" s="393" t="s">
        <v>643</v>
      </c>
      <c r="C13" s="387"/>
      <c r="D13" s="387"/>
      <c r="E13" s="388">
        <f t="shared" si="0"/>
        <v>0</v>
      </c>
      <c r="F13" s="389"/>
      <c r="G13" s="360"/>
      <c r="H13" s="360"/>
      <c r="I13" s="360"/>
      <c r="J13" s="360"/>
      <c r="K13" s="360"/>
      <c r="L13" s="360"/>
      <c r="M13" s="360"/>
      <c r="N13" s="360"/>
      <c r="O13" s="360"/>
    </row>
    <row r="14" spans="1:15" ht="12" customHeight="1">
      <c r="A14" s="392" t="s">
        <v>644</v>
      </c>
      <c r="B14" s="393" t="s">
        <v>645</v>
      </c>
      <c r="C14" s="387"/>
      <c r="D14" s="387"/>
      <c r="E14" s="388">
        <f t="shared" si="0"/>
        <v>0</v>
      </c>
      <c r="F14" s="389"/>
      <c r="G14" s="360"/>
      <c r="H14" s="360"/>
      <c r="I14" s="360"/>
      <c r="J14" s="360"/>
      <c r="K14" s="360"/>
      <c r="L14" s="360"/>
      <c r="M14" s="360"/>
      <c r="N14" s="360"/>
      <c r="O14" s="360"/>
    </row>
    <row r="15" spans="1:15" ht="12" customHeight="1">
      <c r="A15" s="392" t="s">
        <v>646</v>
      </c>
      <c r="B15" s="393" t="s">
        <v>647</v>
      </c>
      <c r="C15" s="387"/>
      <c r="D15" s="387"/>
      <c r="E15" s="388">
        <f t="shared" si="0"/>
        <v>0</v>
      </c>
      <c r="F15" s="389"/>
      <c r="G15" s="360"/>
      <c r="H15" s="360"/>
      <c r="I15" s="360"/>
      <c r="J15" s="360"/>
      <c r="K15" s="360"/>
      <c r="L15" s="360"/>
      <c r="M15" s="360"/>
      <c r="N15" s="360"/>
      <c r="O15" s="360"/>
    </row>
    <row r="16" spans="1:15" ht="12" customHeight="1">
      <c r="A16" s="392" t="s">
        <v>648</v>
      </c>
      <c r="B16" s="393" t="s">
        <v>649</v>
      </c>
      <c r="C16" s="394">
        <f>+C17+C18</f>
        <v>0</v>
      </c>
      <c r="D16" s="394">
        <f>+D17+D18</f>
        <v>0</v>
      </c>
      <c r="E16" s="388">
        <f t="shared" si="0"/>
        <v>0</v>
      </c>
      <c r="F16" s="389"/>
      <c r="G16" s="317"/>
      <c r="H16" s="317"/>
      <c r="I16" s="317"/>
      <c r="J16" s="317"/>
      <c r="K16" s="317"/>
      <c r="L16" s="317"/>
      <c r="M16" s="317"/>
      <c r="N16" s="317"/>
      <c r="O16" s="317"/>
    </row>
    <row r="17" spans="1:15" ht="12" customHeight="1">
      <c r="A17" s="392" t="s">
        <v>650</v>
      </c>
      <c r="B17" s="393" t="s">
        <v>651</v>
      </c>
      <c r="C17" s="387"/>
      <c r="D17" s="387"/>
      <c r="E17" s="388">
        <f t="shared" si="0"/>
        <v>0</v>
      </c>
      <c r="F17" s="389"/>
      <c r="G17" s="360"/>
      <c r="H17" s="360"/>
      <c r="I17" s="360"/>
      <c r="J17" s="360"/>
      <c r="K17" s="360"/>
      <c r="L17" s="360"/>
      <c r="M17" s="360"/>
      <c r="N17" s="360"/>
      <c r="O17" s="360"/>
    </row>
    <row r="18" spans="1:15" ht="12" customHeight="1">
      <c r="A18" s="392" t="s">
        <v>644</v>
      </c>
      <c r="B18" s="393" t="s">
        <v>652</v>
      </c>
      <c r="C18" s="387"/>
      <c r="D18" s="387"/>
      <c r="E18" s="388">
        <f t="shared" si="0"/>
        <v>0</v>
      </c>
      <c r="F18" s="389"/>
      <c r="G18" s="360"/>
      <c r="H18" s="360"/>
      <c r="I18" s="360"/>
      <c r="J18" s="360"/>
      <c r="K18" s="360"/>
      <c r="L18" s="360"/>
      <c r="M18" s="360"/>
      <c r="N18" s="360"/>
      <c r="O18" s="360"/>
    </row>
    <row r="19" spans="1:15" ht="12" customHeight="1">
      <c r="A19" s="395" t="s">
        <v>653</v>
      </c>
      <c r="B19" s="386" t="s">
        <v>654</v>
      </c>
      <c r="C19" s="391">
        <f>C11+C15+C16</f>
        <v>3132</v>
      </c>
      <c r="D19" s="391">
        <f>D11+D15+D16</f>
        <v>0</v>
      </c>
      <c r="E19" s="396">
        <f>E11+E15+E16</f>
        <v>3132</v>
      </c>
      <c r="F19" s="389"/>
      <c r="G19" s="317"/>
      <c r="H19" s="317"/>
      <c r="I19" s="317"/>
      <c r="J19" s="317"/>
      <c r="K19" s="317"/>
      <c r="L19" s="317"/>
      <c r="M19" s="317"/>
      <c r="N19" s="317"/>
      <c r="O19" s="317"/>
    </row>
    <row r="20" spans="1:15" ht="12" customHeight="1">
      <c r="A20" s="384" t="s">
        <v>655</v>
      </c>
      <c r="B20" s="390"/>
      <c r="C20" s="394"/>
      <c r="D20" s="391"/>
      <c r="E20" s="388">
        <f t="shared" si="0"/>
        <v>0</v>
      </c>
      <c r="F20" s="389"/>
      <c r="G20" s="360"/>
      <c r="H20" s="360"/>
      <c r="I20" s="360"/>
      <c r="J20" s="360"/>
      <c r="K20" s="360"/>
      <c r="L20" s="360"/>
      <c r="M20" s="360"/>
      <c r="N20" s="360"/>
      <c r="O20" s="360"/>
    </row>
    <row r="21" spans="1:15" ht="12" customHeight="1">
      <c r="A21" s="392" t="s">
        <v>656</v>
      </c>
      <c r="B21" s="386" t="s">
        <v>657</v>
      </c>
      <c r="C21" s="387"/>
      <c r="D21" s="387"/>
      <c r="E21" s="388">
        <f t="shared" si="0"/>
        <v>0</v>
      </c>
      <c r="F21" s="389"/>
      <c r="G21" s="360"/>
      <c r="H21" s="360"/>
      <c r="I21" s="360"/>
      <c r="J21" s="360"/>
      <c r="K21" s="360"/>
      <c r="L21" s="360"/>
      <c r="M21" s="360"/>
      <c r="N21" s="360"/>
      <c r="O21" s="360"/>
    </row>
    <row r="22" spans="1:15" ht="12" customHeight="1">
      <c r="A22" s="392"/>
      <c r="B22" s="390"/>
      <c r="C22" s="394"/>
      <c r="D22" s="391"/>
      <c r="E22" s="388"/>
      <c r="F22" s="389"/>
      <c r="G22" s="360"/>
      <c r="H22" s="360"/>
      <c r="I22" s="360"/>
      <c r="J22" s="360"/>
      <c r="K22" s="360"/>
      <c r="L22" s="360"/>
      <c r="M22" s="360"/>
      <c r="N22" s="360"/>
      <c r="O22" s="360"/>
    </row>
    <row r="23" spans="1:15" ht="12" customHeight="1">
      <c r="A23" s="384" t="s">
        <v>658</v>
      </c>
      <c r="B23" s="397"/>
      <c r="C23" s="394"/>
      <c r="D23" s="391"/>
      <c r="E23" s="388"/>
      <c r="F23" s="389"/>
      <c r="G23" s="360"/>
      <c r="H23" s="360"/>
      <c r="I23" s="360"/>
      <c r="J23" s="360"/>
      <c r="K23" s="360"/>
      <c r="L23" s="360"/>
      <c r="M23" s="360"/>
      <c r="N23" s="360"/>
      <c r="O23" s="360"/>
    </row>
    <row r="24" spans="1:15" ht="12" customHeight="1">
      <c r="A24" s="392" t="s">
        <v>659</v>
      </c>
      <c r="B24" s="393" t="s">
        <v>660</v>
      </c>
      <c r="C24" s="394">
        <f>SUM(C25:C27)</f>
        <v>18865</v>
      </c>
      <c r="D24" s="394">
        <f>SUM(D25:D27)</f>
        <v>18865</v>
      </c>
      <c r="E24" s="388">
        <f>SUM(E25:E27)</f>
        <v>0</v>
      </c>
      <c r="F24" s="389"/>
      <c r="G24" s="317"/>
      <c r="H24" s="317"/>
      <c r="I24" s="317"/>
      <c r="J24" s="317"/>
      <c r="K24" s="317"/>
      <c r="L24" s="317"/>
      <c r="M24" s="317"/>
      <c r="N24" s="317"/>
      <c r="O24" s="317"/>
    </row>
    <row r="25" spans="1:15" ht="12" customHeight="1">
      <c r="A25" s="392" t="s">
        <v>661</v>
      </c>
      <c r="B25" s="393" t="s">
        <v>662</v>
      </c>
      <c r="C25" s="387">
        <v>964</v>
      </c>
      <c r="D25" s="387">
        <v>964</v>
      </c>
      <c r="E25" s="388">
        <f t="shared" si="0"/>
        <v>0</v>
      </c>
      <c r="F25" s="389"/>
      <c r="G25" s="360"/>
      <c r="H25" s="360"/>
      <c r="I25" s="360"/>
      <c r="J25" s="360"/>
      <c r="K25" s="360"/>
      <c r="L25" s="360"/>
      <c r="M25" s="360"/>
      <c r="N25" s="360"/>
      <c r="O25" s="360"/>
    </row>
    <row r="26" spans="1:15" ht="12" customHeight="1">
      <c r="A26" s="392" t="s">
        <v>663</v>
      </c>
      <c r="B26" s="393" t="s">
        <v>664</v>
      </c>
      <c r="C26" s="387">
        <v>17901</v>
      </c>
      <c r="D26" s="387">
        <v>17901</v>
      </c>
      <c r="E26" s="388">
        <f t="shared" si="0"/>
        <v>0</v>
      </c>
      <c r="F26" s="389"/>
      <c r="G26" s="360"/>
      <c r="H26" s="360"/>
      <c r="I26" s="360"/>
      <c r="J26" s="360"/>
      <c r="K26" s="360"/>
      <c r="L26" s="360"/>
      <c r="M26" s="360"/>
      <c r="N26" s="360"/>
      <c r="O26" s="360"/>
    </row>
    <row r="27" spans="1:15" ht="12" customHeight="1">
      <c r="A27" s="392" t="s">
        <v>665</v>
      </c>
      <c r="B27" s="393" t="s">
        <v>666</v>
      </c>
      <c r="C27" s="387"/>
      <c r="D27" s="387"/>
      <c r="E27" s="388">
        <f t="shared" si="0"/>
        <v>0</v>
      </c>
      <c r="F27" s="389"/>
      <c r="G27" s="360"/>
      <c r="H27" s="360"/>
      <c r="I27" s="360"/>
      <c r="J27" s="360"/>
      <c r="K27" s="360"/>
      <c r="L27" s="360"/>
      <c r="M27" s="360"/>
      <c r="N27" s="360"/>
      <c r="O27" s="360"/>
    </row>
    <row r="28" spans="1:15" ht="12" customHeight="1">
      <c r="A28" s="392" t="s">
        <v>667</v>
      </c>
      <c r="B28" s="393" t="s">
        <v>668</v>
      </c>
      <c r="C28" s="387">
        <v>3952</v>
      </c>
      <c r="D28" s="387">
        <v>3952</v>
      </c>
      <c r="E28" s="388">
        <f t="shared" si="0"/>
        <v>0</v>
      </c>
      <c r="F28" s="389"/>
      <c r="G28" s="360"/>
      <c r="H28" s="360"/>
      <c r="I28" s="360"/>
      <c r="J28" s="360"/>
      <c r="K28" s="360"/>
      <c r="L28" s="360"/>
      <c r="M28" s="360"/>
      <c r="N28" s="360"/>
      <c r="O28" s="360"/>
    </row>
    <row r="29" spans="1:15" ht="12" customHeight="1">
      <c r="A29" s="392" t="s">
        <v>669</v>
      </c>
      <c r="B29" s="393" t="s">
        <v>670</v>
      </c>
      <c r="C29" s="387">
        <v>3705</v>
      </c>
      <c r="D29" s="387">
        <v>3705</v>
      </c>
      <c r="E29" s="388">
        <f t="shared" si="0"/>
        <v>0</v>
      </c>
      <c r="F29" s="389"/>
      <c r="G29" s="360"/>
      <c r="H29" s="360"/>
      <c r="I29" s="360"/>
      <c r="J29" s="360"/>
      <c r="K29" s="360"/>
      <c r="L29" s="360"/>
      <c r="M29" s="360"/>
      <c r="N29" s="360"/>
      <c r="O29" s="360"/>
    </row>
    <row r="30" spans="1:15" ht="12" customHeight="1">
      <c r="A30" s="392" t="s">
        <v>671</v>
      </c>
      <c r="B30" s="393" t="s">
        <v>672</v>
      </c>
      <c r="C30" s="387"/>
      <c r="D30" s="387"/>
      <c r="E30" s="388">
        <f t="shared" si="0"/>
        <v>0</v>
      </c>
      <c r="F30" s="389"/>
      <c r="G30" s="360"/>
      <c r="H30" s="360"/>
      <c r="I30" s="360"/>
      <c r="J30" s="360"/>
      <c r="K30" s="360"/>
      <c r="L30" s="360"/>
      <c r="M30" s="360"/>
      <c r="N30" s="360"/>
      <c r="O30" s="360"/>
    </row>
    <row r="31" spans="1:15" ht="12" customHeight="1">
      <c r="A31" s="392" t="s">
        <v>673</v>
      </c>
      <c r="B31" s="393" t="s">
        <v>674</v>
      </c>
      <c r="C31" s="387">
        <v>435</v>
      </c>
      <c r="D31" s="387">
        <v>435</v>
      </c>
      <c r="E31" s="388">
        <f t="shared" si="0"/>
        <v>0</v>
      </c>
      <c r="F31" s="389"/>
      <c r="G31" s="360"/>
      <c r="H31" s="360"/>
      <c r="I31" s="360"/>
      <c r="J31" s="360"/>
      <c r="K31" s="360"/>
      <c r="L31" s="360"/>
      <c r="M31" s="360"/>
      <c r="N31" s="360"/>
      <c r="O31" s="360"/>
    </row>
    <row r="32" spans="1:15" ht="12" customHeight="1">
      <c r="A32" s="392" t="s">
        <v>675</v>
      </c>
      <c r="B32" s="393" t="s">
        <v>676</v>
      </c>
      <c r="C32" s="387">
        <v>1448</v>
      </c>
      <c r="D32" s="387">
        <v>1448</v>
      </c>
      <c r="E32" s="388">
        <f t="shared" si="0"/>
        <v>0</v>
      </c>
      <c r="F32" s="389"/>
      <c r="G32" s="360"/>
      <c r="H32" s="360"/>
      <c r="I32" s="360"/>
      <c r="J32" s="360"/>
      <c r="K32" s="360"/>
      <c r="L32" s="360"/>
      <c r="M32" s="360"/>
      <c r="N32" s="360"/>
      <c r="O32" s="360"/>
    </row>
    <row r="33" spans="1:15" ht="12" customHeight="1">
      <c r="A33" s="392" t="s">
        <v>677</v>
      </c>
      <c r="B33" s="393" t="s">
        <v>678</v>
      </c>
      <c r="C33" s="398">
        <f>SUM(C34:C37)</f>
        <v>177</v>
      </c>
      <c r="D33" s="398">
        <f>SUM(D34:D37)</f>
        <v>177</v>
      </c>
      <c r="E33" s="399">
        <f>SUM(E34:E37)</f>
        <v>0</v>
      </c>
      <c r="F33" s="389"/>
      <c r="G33" s="317"/>
      <c r="H33" s="317"/>
      <c r="I33" s="317"/>
      <c r="J33" s="317"/>
      <c r="K33" s="317"/>
      <c r="L33" s="317"/>
      <c r="M33" s="317"/>
      <c r="N33" s="317"/>
      <c r="O33" s="317"/>
    </row>
    <row r="34" spans="1:15" ht="12" customHeight="1">
      <c r="A34" s="392" t="s">
        <v>679</v>
      </c>
      <c r="B34" s="393" t="s">
        <v>680</v>
      </c>
      <c r="C34" s="387"/>
      <c r="D34" s="387"/>
      <c r="E34" s="388">
        <f t="shared" si="0"/>
        <v>0</v>
      </c>
      <c r="F34" s="389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1:15" ht="12" customHeight="1">
      <c r="A35" s="392" t="s">
        <v>681</v>
      </c>
      <c r="B35" s="393" t="s">
        <v>682</v>
      </c>
      <c r="C35" s="387">
        <v>177</v>
      </c>
      <c r="D35" s="387">
        <v>177</v>
      </c>
      <c r="E35" s="388">
        <f t="shared" si="0"/>
        <v>0</v>
      </c>
      <c r="F35" s="389"/>
      <c r="G35" s="360"/>
      <c r="H35" s="360"/>
      <c r="I35" s="360"/>
      <c r="J35" s="360"/>
      <c r="K35" s="360"/>
      <c r="L35" s="360"/>
      <c r="M35" s="360"/>
      <c r="N35" s="360"/>
      <c r="O35" s="360"/>
    </row>
    <row r="36" spans="1:15" ht="12" customHeight="1">
      <c r="A36" s="392" t="s">
        <v>683</v>
      </c>
      <c r="B36" s="393" t="s">
        <v>684</v>
      </c>
      <c r="C36" s="387"/>
      <c r="D36" s="387"/>
      <c r="E36" s="388">
        <f t="shared" si="0"/>
        <v>0</v>
      </c>
      <c r="F36" s="389"/>
      <c r="G36" s="360"/>
      <c r="H36" s="360"/>
      <c r="I36" s="360"/>
      <c r="J36" s="360"/>
      <c r="K36" s="360"/>
      <c r="L36" s="360"/>
      <c r="M36" s="360"/>
      <c r="N36" s="360"/>
      <c r="O36" s="360"/>
    </row>
    <row r="37" spans="1:15" ht="12" customHeight="1">
      <c r="A37" s="392" t="s">
        <v>685</v>
      </c>
      <c r="B37" s="393" t="s">
        <v>686</v>
      </c>
      <c r="C37" s="387"/>
      <c r="D37" s="387"/>
      <c r="E37" s="388">
        <f t="shared" si="0"/>
        <v>0</v>
      </c>
      <c r="F37" s="389"/>
      <c r="G37" s="360"/>
      <c r="H37" s="360"/>
      <c r="I37" s="360"/>
      <c r="J37" s="360"/>
      <c r="K37" s="360"/>
      <c r="L37" s="360"/>
      <c r="M37" s="360"/>
      <c r="N37" s="360"/>
      <c r="O37" s="360"/>
    </row>
    <row r="38" spans="1:15" ht="12" customHeight="1">
      <c r="A38" s="392" t="s">
        <v>687</v>
      </c>
      <c r="B38" s="393" t="s">
        <v>688</v>
      </c>
      <c r="C38" s="394">
        <f>SUM(C39:C42)</f>
        <v>160</v>
      </c>
      <c r="D38" s="398">
        <f>SUM(D39:D42)</f>
        <v>160</v>
      </c>
      <c r="E38" s="399">
        <f>SUM(E39:E42)</f>
        <v>0</v>
      </c>
      <c r="F38" s="389"/>
      <c r="G38" s="317"/>
      <c r="H38" s="317"/>
      <c r="I38" s="317"/>
      <c r="J38" s="317"/>
      <c r="K38" s="317"/>
      <c r="L38" s="317"/>
      <c r="M38" s="317"/>
      <c r="N38" s="317"/>
      <c r="O38" s="317"/>
    </row>
    <row r="39" spans="1:15" ht="12" customHeight="1">
      <c r="A39" s="392" t="s">
        <v>689</v>
      </c>
      <c r="B39" s="393" t="s">
        <v>690</v>
      </c>
      <c r="C39" s="387">
        <v>64</v>
      </c>
      <c r="D39" s="387">
        <v>64</v>
      </c>
      <c r="E39" s="388">
        <f t="shared" si="0"/>
        <v>0</v>
      </c>
      <c r="F39" s="389"/>
      <c r="G39" s="360"/>
      <c r="H39" s="360"/>
      <c r="I39" s="360"/>
      <c r="J39" s="360"/>
      <c r="K39" s="360"/>
      <c r="L39" s="360"/>
      <c r="M39" s="360"/>
      <c r="N39" s="360"/>
      <c r="O39" s="360"/>
    </row>
    <row r="40" spans="1:15" ht="12" customHeight="1">
      <c r="A40" s="392" t="s">
        <v>691</v>
      </c>
      <c r="B40" s="393" t="s">
        <v>692</v>
      </c>
      <c r="C40" s="387"/>
      <c r="D40" s="387"/>
      <c r="E40" s="388">
        <f t="shared" si="0"/>
        <v>0</v>
      </c>
      <c r="F40" s="389"/>
      <c r="G40" s="360"/>
      <c r="H40" s="360"/>
      <c r="I40" s="360"/>
      <c r="J40" s="360"/>
      <c r="K40" s="360"/>
      <c r="L40" s="360"/>
      <c r="M40" s="360"/>
      <c r="N40" s="360"/>
      <c r="O40" s="360"/>
    </row>
    <row r="41" spans="1:15" ht="12" customHeight="1">
      <c r="A41" s="392" t="s">
        <v>693</v>
      </c>
      <c r="B41" s="393" t="s">
        <v>694</v>
      </c>
      <c r="C41" s="387">
        <v>8</v>
      </c>
      <c r="D41" s="387">
        <v>8</v>
      </c>
      <c r="E41" s="388">
        <f t="shared" si="0"/>
        <v>0</v>
      </c>
      <c r="F41" s="389"/>
      <c r="G41" s="360"/>
      <c r="H41" s="360"/>
      <c r="I41" s="360"/>
      <c r="J41" s="360"/>
      <c r="K41" s="360"/>
      <c r="L41" s="360"/>
      <c r="M41" s="360"/>
      <c r="N41" s="360"/>
      <c r="O41" s="360"/>
    </row>
    <row r="42" spans="1:15" ht="12" customHeight="1">
      <c r="A42" s="392" t="s">
        <v>695</v>
      </c>
      <c r="B42" s="393" t="s">
        <v>696</v>
      </c>
      <c r="C42" s="387">
        <v>88</v>
      </c>
      <c r="D42" s="387">
        <v>88</v>
      </c>
      <c r="E42" s="388">
        <f t="shared" si="0"/>
        <v>0</v>
      </c>
      <c r="F42" s="389"/>
      <c r="G42" s="360"/>
      <c r="H42" s="360"/>
      <c r="I42" s="360"/>
      <c r="J42" s="360"/>
      <c r="K42" s="360"/>
      <c r="L42" s="360"/>
      <c r="M42" s="360"/>
      <c r="N42" s="360"/>
      <c r="O42" s="360"/>
    </row>
    <row r="43" spans="1:15" ht="12" customHeight="1">
      <c r="A43" s="395" t="s">
        <v>697</v>
      </c>
      <c r="B43" s="386" t="s">
        <v>698</v>
      </c>
      <c r="C43" s="391">
        <f>C24+C28+C29+C31+C30+C32+C33+C38</f>
        <v>28742</v>
      </c>
      <c r="D43" s="391">
        <f>D24+D28+D29+D31+D30+D32+D33+D38</f>
        <v>28742</v>
      </c>
      <c r="E43" s="396">
        <f>E24+E28+E29+E31+E30+E32+E33+E38</f>
        <v>0</v>
      </c>
      <c r="F43" s="389"/>
      <c r="G43" s="317"/>
      <c r="H43" s="317"/>
      <c r="I43" s="317"/>
      <c r="J43" s="317"/>
      <c r="K43" s="317"/>
      <c r="L43" s="317"/>
      <c r="M43" s="317"/>
      <c r="N43" s="317"/>
      <c r="O43" s="317"/>
    </row>
    <row r="44" spans="1:15" ht="12" customHeight="1">
      <c r="A44" s="384" t="s">
        <v>699</v>
      </c>
      <c r="B44" s="390" t="s">
        <v>700</v>
      </c>
      <c r="C44" s="400">
        <f>C43+C21+C19+C9</f>
        <v>31874</v>
      </c>
      <c r="D44" s="400">
        <f>D43+D21+D19+D9</f>
        <v>28742</v>
      </c>
      <c r="E44" s="396">
        <f>E43+E21+E19+E9</f>
        <v>3132</v>
      </c>
      <c r="F44" s="389"/>
      <c r="G44" s="317"/>
      <c r="H44" s="317"/>
      <c r="I44" s="317"/>
      <c r="J44" s="317"/>
      <c r="K44" s="317"/>
      <c r="L44" s="317"/>
      <c r="M44" s="317"/>
      <c r="N44" s="317"/>
      <c r="O44" s="317"/>
    </row>
    <row r="45" spans="1:27" ht="12" customHeight="1">
      <c r="A45" s="401"/>
      <c r="B45" s="402"/>
      <c r="C45" s="403"/>
      <c r="D45" s="403"/>
      <c r="E45" s="403"/>
      <c r="F45" s="389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</row>
    <row r="46" spans="1:27" ht="12" customHeight="1">
      <c r="A46" s="401"/>
      <c r="B46" s="402"/>
      <c r="C46" s="403"/>
      <c r="D46" s="403"/>
      <c r="E46" s="403"/>
      <c r="F46" s="389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</row>
    <row r="47" spans="1:15" ht="12" customHeight="1">
      <c r="A47" s="401" t="s">
        <v>701</v>
      </c>
      <c r="B47" s="402"/>
      <c r="C47" s="405"/>
      <c r="D47" s="405"/>
      <c r="E47" s="405"/>
      <c r="F47" s="381" t="s">
        <v>280</v>
      </c>
      <c r="G47" s="360"/>
      <c r="H47" s="360"/>
      <c r="I47" s="360"/>
      <c r="J47" s="360"/>
      <c r="K47" s="360"/>
      <c r="L47" s="360"/>
      <c r="M47" s="360"/>
      <c r="N47" s="360"/>
      <c r="O47" s="360"/>
    </row>
    <row r="48" spans="1:6" s="306" customFormat="1" ht="24" customHeight="1">
      <c r="A48" s="377" t="s">
        <v>475</v>
      </c>
      <c r="B48" s="378" t="s">
        <v>8</v>
      </c>
      <c r="C48" s="406" t="s">
        <v>702</v>
      </c>
      <c r="D48" s="380" t="s">
        <v>703</v>
      </c>
      <c r="E48" s="380"/>
      <c r="F48" s="380" t="s">
        <v>704</v>
      </c>
    </row>
    <row r="49" spans="1:6" s="306" customFormat="1" ht="12" customHeight="1">
      <c r="A49" s="377"/>
      <c r="B49" s="383"/>
      <c r="C49" s="406"/>
      <c r="D49" s="384" t="s">
        <v>633</v>
      </c>
      <c r="E49" s="384" t="s">
        <v>634</v>
      </c>
      <c r="F49" s="380"/>
    </row>
    <row r="50" spans="1:6" s="306" customFormat="1" ht="12" customHeight="1">
      <c r="A50" s="380" t="s">
        <v>14</v>
      </c>
      <c r="B50" s="383" t="s">
        <v>15</v>
      </c>
      <c r="C50" s="380">
        <v>1</v>
      </c>
      <c r="D50" s="380">
        <v>2</v>
      </c>
      <c r="E50" s="407">
        <v>3</v>
      </c>
      <c r="F50" s="407">
        <v>4</v>
      </c>
    </row>
    <row r="51" spans="1:15" ht="12" customHeight="1">
      <c r="A51" s="384" t="s">
        <v>705</v>
      </c>
      <c r="B51" s="397"/>
      <c r="C51" s="400"/>
      <c r="D51" s="400"/>
      <c r="E51" s="400"/>
      <c r="F51" s="408"/>
      <c r="G51" s="360"/>
      <c r="H51" s="360"/>
      <c r="I51" s="360"/>
      <c r="J51" s="360"/>
      <c r="K51" s="360"/>
      <c r="L51" s="360"/>
      <c r="M51" s="360"/>
      <c r="N51" s="360"/>
      <c r="O51" s="360"/>
    </row>
    <row r="52" spans="1:16" ht="12" customHeight="1">
      <c r="A52" s="392" t="s">
        <v>706</v>
      </c>
      <c r="B52" s="393" t="s">
        <v>707</v>
      </c>
      <c r="C52" s="400">
        <f>SUM(C53:C55)</f>
        <v>0</v>
      </c>
      <c r="D52" s="400">
        <f>SUM(D53:D55)</f>
        <v>0</v>
      </c>
      <c r="E52" s="394">
        <f>C52-D52</f>
        <v>0</v>
      </c>
      <c r="F52" s="391">
        <f>SUM(F53:F55)</f>
        <v>0</v>
      </c>
      <c r="G52" s="317"/>
      <c r="H52" s="317"/>
      <c r="I52" s="317"/>
      <c r="J52" s="317"/>
      <c r="K52" s="317"/>
      <c r="L52" s="317"/>
      <c r="M52" s="317"/>
      <c r="N52" s="317"/>
      <c r="O52" s="317"/>
      <c r="P52" s="317"/>
    </row>
    <row r="53" spans="1:15" ht="12" customHeight="1">
      <c r="A53" s="392" t="s">
        <v>708</v>
      </c>
      <c r="B53" s="393" t="s">
        <v>709</v>
      </c>
      <c r="C53" s="387">
        <v>0</v>
      </c>
      <c r="D53" s="387"/>
      <c r="E53" s="394">
        <f>C53-D53</f>
        <v>0</v>
      </c>
      <c r="F53" s="387">
        <v>0</v>
      </c>
      <c r="G53" s="360"/>
      <c r="H53" s="360"/>
      <c r="I53" s="360"/>
      <c r="J53" s="360"/>
      <c r="K53" s="360"/>
      <c r="L53" s="360"/>
      <c r="M53" s="360"/>
      <c r="N53" s="360"/>
      <c r="O53" s="360"/>
    </row>
    <row r="54" spans="1:15" ht="12" customHeight="1">
      <c r="A54" s="392" t="s">
        <v>710</v>
      </c>
      <c r="B54" s="393" t="s">
        <v>711</v>
      </c>
      <c r="C54" s="387"/>
      <c r="D54" s="387"/>
      <c r="E54" s="394">
        <f aca="true" t="shared" si="1" ref="E54:E95">C54-D54</f>
        <v>0</v>
      </c>
      <c r="F54" s="387"/>
      <c r="G54" s="360"/>
      <c r="H54" s="360"/>
      <c r="I54" s="360"/>
      <c r="J54" s="360"/>
      <c r="K54" s="360"/>
      <c r="L54" s="360"/>
      <c r="M54" s="360"/>
      <c r="N54" s="360"/>
      <c r="O54" s="360"/>
    </row>
    <row r="55" spans="1:15" ht="12" customHeight="1">
      <c r="A55" s="392" t="s">
        <v>695</v>
      </c>
      <c r="B55" s="393" t="s">
        <v>712</v>
      </c>
      <c r="C55" s="387"/>
      <c r="D55" s="387"/>
      <c r="E55" s="394">
        <f t="shared" si="1"/>
        <v>0</v>
      </c>
      <c r="F55" s="387"/>
      <c r="G55" s="360"/>
      <c r="H55" s="360"/>
      <c r="I55" s="360"/>
      <c r="J55" s="360"/>
      <c r="K55" s="360"/>
      <c r="L55" s="360"/>
      <c r="M55" s="360"/>
      <c r="N55" s="360"/>
      <c r="O55" s="360"/>
    </row>
    <row r="56" spans="1:16" ht="24" customHeight="1">
      <c r="A56" s="392" t="s">
        <v>713</v>
      </c>
      <c r="B56" s="393" t="s">
        <v>714</v>
      </c>
      <c r="C56" s="400">
        <f>C57+C59</f>
        <v>0</v>
      </c>
      <c r="D56" s="400">
        <f>D57+D59</f>
        <v>0</v>
      </c>
      <c r="E56" s="394">
        <f t="shared" si="1"/>
        <v>0</v>
      </c>
      <c r="F56" s="400">
        <f>F57+F59</f>
        <v>0</v>
      </c>
      <c r="G56" s="317"/>
      <c r="H56" s="317"/>
      <c r="I56" s="317"/>
      <c r="J56" s="317"/>
      <c r="K56" s="317"/>
      <c r="L56" s="317"/>
      <c r="M56" s="317"/>
      <c r="N56" s="317"/>
      <c r="O56" s="317"/>
      <c r="P56" s="317"/>
    </row>
    <row r="57" spans="1:15" ht="12" customHeight="1">
      <c r="A57" s="392" t="s">
        <v>715</v>
      </c>
      <c r="B57" s="393" t="s">
        <v>716</v>
      </c>
      <c r="C57" s="387"/>
      <c r="D57" s="387"/>
      <c r="E57" s="394">
        <f t="shared" si="1"/>
        <v>0</v>
      </c>
      <c r="F57" s="387"/>
      <c r="G57" s="360"/>
      <c r="H57" s="360"/>
      <c r="I57" s="360"/>
      <c r="J57" s="360"/>
      <c r="K57" s="360"/>
      <c r="L57" s="360"/>
      <c r="M57" s="360"/>
      <c r="N57" s="360"/>
      <c r="O57" s="360"/>
    </row>
    <row r="58" spans="1:15" ht="12" customHeight="1">
      <c r="A58" s="409" t="s">
        <v>717</v>
      </c>
      <c r="B58" s="393" t="s">
        <v>718</v>
      </c>
      <c r="C58" s="410"/>
      <c r="D58" s="410"/>
      <c r="E58" s="394">
        <f t="shared" si="1"/>
        <v>0</v>
      </c>
      <c r="F58" s="410"/>
      <c r="G58" s="360"/>
      <c r="H58" s="360"/>
      <c r="I58" s="360"/>
      <c r="J58" s="360"/>
      <c r="K58" s="360"/>
      <c r="L58" s="360"/>
      <c r="M58" s="360"/>
      <c r="N58" s="360"/>
      <c r="O58" s="360"/>
    </row>
    <row r="59" spans="1:15" ht="12" customHeight="1">
      <c r="A59" s="409" t="s">
        <v>719</v>
      </c>
      <c r="B59" s="393" t="s">
        <v>720</v>
      </c>
      <c r="C59" s="387"/>
      <c r="D59" s="387"/>
      <c r="E59" s="394">
        <f t="shared" si="1"/>
        <v>0</v>
      </c>
      <c r="F59" s="387"/>
      <c r="G59" s="360"/>
      <c r="H59" s="360"/>
      <c r="I59" s="360"/>
      <c r="J59" s="360"/>
      <c r="K59" s="360"/>
      <c r="L59" s="360"/>
      <c r="M59" s="360"/>
      <c r="N59" s="360"/>
      <c r="O59" s="360"/>
    </row>
    <row r="60" spans="1:15" ht="12" customHeight="1">
      <c r="A60" s="409" t="s">
        <v>717</v>
      </c>
      <c r="B60" s="393" t="s">
        <v>721</v>
      </c>
      <c r="C60" s="410"/>
      <c r="D60" s="410"/>
      <c r="E60" s="394">
        <f t="shared" si="1"/>
        <v>0</v>
      </c>
      <c r="F60" s="410"/>
      <c r="G60" s="360"/>
      <c r="H60" s="360"/>
      <c r="I60" s="360"/>
      <c r="J60" s="360"/>
      <c r="K60" s="360"/>
      <c r="L60" s="360"/>
      <c r="M60" s="360"/>
      <c r="N60" s="360"/>
      <c r="O60" s="360"/>
    </row>
    <row r="61" spans="1:15" ht="12" customHeight="1">
      <c r="A61" s="392" t="s">
        <v>139</v>
      </c>
      <c r="B61" s="393" t="s">
        <v>722</v>
      </c>
      <c r="C61" s="387"/>
      <c r="D61" s="387"/>
      <c r="E61" s="394">
        <f t="shared" si="1"/>
        <v>0</v>
      </c>
      <c r="F61" s="411"/>
      <c r="G61" s="360"/>
      <c r="H61" s="360"/>
      <c r="I61" s="360"/>
      <c r="J61" s="360"/>
      <c r="K61" s="360"/>
      <c r="L61" s="360"/>
      <c r="M61" s="360"/>
      <c r="N61" s="360"/>
      <c r="O61" s="360"/>
    </row>
    <row r="62" spans="1:15" ht="12" customHeight="1">
      <c r="A62" s="392" t="s">
        <v>142</v>
      </c>
      <c r="B62" s="393" t="s">
        <v>723</v>
      </c>
      <c r="C62" s="387"/>
      <c r="D62" s="387"/>
      <c r="E62" s="394">
        <f t="shared" si="1"/>
        <v>0</v>
      </c>
      <c r="F62" s="411"/>
      <c r="G62" s="360"/>
      <c r="H62" s="360"/>
      <c r="I62" s="360"/>
      <c r="J62" s="360"/>
      <c r="K62" s="360"/>
      <c r="L62" s="360"/>
      <c r="M62" s="360"/>
      <c r="N62" s="360"/>
      <c r="O62" s="360"/>
    </row>
    <row r="63" spans="1:15" ht="12" customHeight="1">
      <c r="A63" s="392" t="s">
        <v>724</v>
      </c>
      <c r="B63" s="393" t="s">
        <v>725</v>
      </c>
      <c r="C63" s="387"/>
      <c r="D63" s="387"/>
      <c r="E63" s="394">
        <f t="shared" si="1"/>
        <v>0</v>
      </c>
      <c r="F63" s="411"/>
      <c r="G63" s="360"/>
      <c r="H63" s="360"/>
      <c r="I63" s="360"/>
      <c r="J63" s="360"/>
      <c r="K63" s="360"/>
      <c r="L63" s="360"/>
      <c r="M63" s="360"/>
      <c r="N63" s="360"/>
      <c r="O63" s="360"/>
    </row>
    <row r="64" spans="1:15" ht="12" customHeight="1">
      <c r="A64" s="392" t="s">
        <v>726</v>
      </c>
      <c r="B64" s="393" t="s">
        <v>727</v>
      </c>
      <c r="C64" s="387">
        <v>306</v>
      </c>
      <c r="D64" s="387"/>
      <c r="E64" s="394">
        <f t="shared" si="1"/>
        <v>306</v>
      </c>
      <c r="F64" s="411"/>
      <c r="G64" s="360"/>
      <c r="H64" s="360"/>
      <c r="I64" s="360"/>
      <c r="J64" s="360"/>
      <c r="K64" s="360"/>
      <c r="L64" s="360"/>
      <c r="M64" s="360"/>
      <c r="N64" s="360"/>
      <c r="O64" s="360"/>
    </row>
    <row r="65" spans="1:15" ht="12" customHeight="1">
      <c r="A65" s="392" t="s">
        <v>728</v>
      </c>
      <c r="B65" s="393" t="s">
        <v>729</v>
      </c>
      <c r="C65" s="410"/>
      <c r="D65" s="410"/>
      <c r="E65" s="394">
        <f t="shared" si="1"/>
        <v>0</v>
      </c>
      <c r="F65" s="412"/>
      <c r="G65" s="360"/>
      <c r="H65" s="360"/>
      <c r="I65" s="360"/>
      <c r="J65" s="360"/>
      <c r="K65" s="360"/>
      <c r="L65" s="360"/>
      <c r="M65" s="360"/>
      <c r="N65" s="360"/>
      <c r="O65" s="360"/>
    </row>
    <row r="66" spans="1:16" ht="12" customHeight="1">
      <c r="A66" s="395" t="s">
        <v>730</v>
      </c>
      <c r="B66" s="386" t="s">
        <v>731</v>
      </c>
      <c r="C66" s="400">
        <f>C52+C56+C61+C62+C63+C64</f>
        <v>306</v>
      </c>
      <c r="D66" s="400">
        <f>D52+D56+D61+D62+D63+D64</f>
        <v>0</v>
      </c>
      <c r="E66" s="394">
        <f t="shared" si="1"/>
        <v>306</v>
      </c>
      <c r="F66" s="400">
        <f>F52+F56+F61+F62+F63+F64</f>
        <v>0</v>
      </c>
      <c r="G66" s="317"/>
      <c r="H66" s="317"/>
      <c r="I66" s="317"/>
      <c r="J66" s="317"/>
      <c r="K66" s="317"/>
      <c r="L66" s="317"/>
      <c r="M66" s="317"/>
      <c r="N66" s="317"/>
      <c r="O66" s="317"/>
      <c r="P66" s="317"/>
    </row>
    <row r="67" spans="1:15" ht="12" customHeight="1">
      <c r="A67" s="384" t="s">
        <v>732</v>
      </c>
      <c r="B67" s="390"/>
      <c r="C67" s="391"/>
      <c r="D67" s="391"/>
      <c r="E67" s="394"/>
      <c r="F67" s="413"/>
      <c r="G67" s="360"/>
      <c r="H67" s="360"/>
      <c r="I67" s="360"/>
      <c r="J67" s="360"/>
      <c r="K67" s="360"/>
      <c r="L67" s="360"/>
      <c r="M67" s="360"/>
      <c r="N67" s="360"/>
      <c r="O67" s="360"/>
    </row>
    <row r="68" spans="1:15" ht="12" customHeight="1">
      <c r="A68" s="392" t="s">
        <v>733</v>
      </c>
      <c r="B68" s="414" t="s">
        <v>734</v>
      </c>
      <c r="C68" s="387">
        <v>4066</v>
      </c>
      <c r="D68" s="387"/>
      <c r="E68" s="394">
        <f t="shared" si="1"/>
        <v>4066</v>
      </c>
      <c r="F68" s="411"/>
      <c r="G68" s="360"/>
      <c r="H68" s="360"/>
      <c r="I68" s="360"/>
      <c r="J68" s="360"/>
      <c r="K68" s="360"/>
      <c r="L68" s="360"/>
      <c r="M68" s="360"/>
      <c r="N68" s="360"/>
      <c r="O68" s="360"/>
    </row>
    <row r="69" spans="1:15" ht="12" customHeight="1">
      <c r="A69" s="384"/>
      <c r="B69" s="390"/>
      <c r="C69" s="391"/>
      <c r="D69" s="391"/>
      <c r="E69" s="394"/>
      <c r="F69" s="413"/>
      <c r="G69" s="360"/>
      <c r="H69" s="360"/>
      <c r="I69" s="360"/>
      <c r="J69" s="360"/>
      <c r="K69" s="360"/>
      <c r="L69" s="360"/>
      <c r="M69" s="360"/>
      <c r="N69" s="360"/>
      <c r="O69" s="360"/>
    </row>
    <row r="70" spans="1:15" ht="12" customHeight="1">
      <c r="A70" s="384" t="s">
        <v>735</v>
      </c>
      <c r="B70" s="397"/>
      <c r="C70" s="391"/>
      <c r="D70" s="391"/>
      <c r="E70" s="394"/>
      <c r="F70" s="413"/>
      <c r="G70" s="360"/>
      <c r="H70" s="360"/>
      <c r="I70" s="360"/>
      <c r="J70" s="360"/>
      <c r="K70" s="360"/>
      <c r="L70" s="360"/>
      <c r="M70" s="360"/>
      <c r="N70" s="360"/>
      <c r="O70" s="360"/>
    </row>
    <row r="71" spans="1:16" ht="12" customHeight="1">
      <c r="A71" s="392" t="s">
        <v>706</v>
      </c>
      <c r="B71" s="393" t="s">
        <v>736</v>
      </c>
      <c r="C71" s="398">
        <f>SUM(C72:C74)</f>
        <v>404</v>
      </c>
      <c r="D71" s="398">
        <f>SUM(D72:D74)</f>
        <v>404</v>
      </c>
      <c r="E71" s="398">
        <f>SUM(E72:E74)</f>
        <v>0</v>
      </c>
      <c r="F71" s="398">
        <f>SUM(F72:F74)</f>
        <v>0</v>
      </c>
      <c r="G71" s="317"/>
      <c r="H71" s="317"/>
      <c r="I71" s="317"/>
      <c r="J71" s="317"/>
      <c r="K71" s="317"/>
      <c r="L71" s="317"/>
      <c r="M71" s="317"/>
      <c r="N71" s="317"/>
      <c r="O71" s="317"/>
      <c r="P71" s="317"/>
    </row>
    <row r="72" spans="1:15" ht="12" customHeight="1">
      <c r="A72" s="392" t="s">
        <v>737</v>
      </c>
      <c r="B72" s="393" t="s">
        <v>738</v>
      </c>
      <c r="C72" s="387">
        <v>404</v>
      </c>
      <c r="D72" s="387">
        <v>404</v>
      </c>
      <c r="E72" s="394">
        <f t="shared" si="1"/>
        <v>0</v>
      </c>
      <c r="F72" s="411"/>
      <c r="G72" s="360"/>
      <c r="H72" s="360"/>
      <c r="I72" s="360"/>
      <c r="J72" s="360"/>
      <c r="K72" s="360"/>
      <c r="L72" s="360"/>
      <c r="M72" s="360"/>
      <c r="N72" s="360"/>
      <c r="O72" s="360"/>
    </row>
    <row r="73" spans="1:15" ht="12" customHeight="1">
      <c r="A73" s="392" t="s">
        <v>739</v>
      </c>
      <c r="B73" s="393" t="s">
        <v>740</v>
      </c>
      <c r="C73" s="387"/>
      <c r="D73" s="387"/>
      <c r="E73" s="394">
        <f t="shared" si="1"/>
        <v>0</v>
      </c>
      <c r="F73" s="411"/>
      <c r="G73" s="360"/>
      <c r="H73" s="360"/>
      <c r="I73" s="360"/>
      <c r="J73" s="360"/>
      <c r="K73" s="360"/>
      <c r="L73" s="360"/>
      <c r="M73" s="360"/>
      <c r="N73" s="360"/>
      <c r="O73" s="360"/>
    </row>
    <row r="74" spans="1:15" ht="12" customHeight="1">
      <c r="A74" s="392" t="s">
        <v>741</v>
      </c>
      <c r="B74" s="393" t="s">
        <v>742</v>
      </c>
      <c r="C74" s="387"/>
      <c r="D74" s="387"/>
      <c r="E74" s="394">
        <f t="shared" si="1"/>
        <v>0</v>
      </c>
      <c r="F74" s="411"/>
      <c r="G74" s="360"/>
      <c r="H74" s="360"/>
      <c r="I74" s="360"/>
      <c r="J74" s="360"/>
      <c r="K74" s="360"/>
      <c r="L74" s="360"/>
      <c r="M74" s="360"/>
      <c r="N74" s="360"/>
      <c r="O74" s="360"/>
    </row>
    <row r="75" spans="1:16" ht="24" customHeight="1">
      <c r="A75" s="392" t="s">
        <v>713</v>
      </c>
      <c r="B75" s="393" t="s">
        <v>743</v>
      </c>
      <c r="C75" s="400">
        <f>C76+C78</f>
        <v>35063</v>
      </c>
      <c r="D75" s="400">
        <f>D76+D78</f>
        <v>35063</v>
      </c>
      <c r="E75" s="400">
        <f>E76+E78</f>
        <v>0</v>
      </c>
      <c r="F75" s="400">
        <f>F76+F78</f>
        <v>40771</v>
      </c>
      <c r="G75" s="317"/>
      <c r="H75" s="317"/>
      <c r="I75" s="317"/>
      <c r="J75" s="317"/>
      <c r="K75" s="317"/>
      <c r="L75" s="317"/>
      <c r="M75" s="317"/>
      <c r="N75" s="317"/>
      <c r="O75" s="317"/>
      <c r="P75" s="317"/>
    </row>
    <row r="76" spans="1:15" ht="12" customHeight="1">
      <c r="A76" s="392" t="s">
        <v>744</v>
      </c>
      <c r="B76" s="393" t="s">
        <v>745</v>
      </c>
      <c r="C76" s="387">
        <v>35063</v>
      </c>
      <c r="D76" s="387">
        <v>35063</v>
      </c>
      <c r="E76" s="394">
        <f t="shared" si="1"/>
        <v>0</v>
      </c>
      <c r="F76" s="387">
        <v>40771</v>
      </c>
      <c r="G76" s="360"/>
      <c r="H76" s="360"/>
      <c r="I76" s="360"/>
      <c r="J76" s="360"/>
      <c r="K76" s="360"/>
      <c r="L76" s="360"/>
      <c r="M76" s="360"/>
      <c r="N76" s="360"/>
      <c r="O76" s="360"/>
    </row>
    <row r="77" spans="1:15" ht="12" customHeight="1">
      <c r="A77" s="392" t="s">
        <v>746</v>
      </c>
      <c r="B77" s="393" t="s">
        <v>747</v>
      </c>
      <c r="C77" s="410"/>
      <c r="D77" s="410"/>
      <c r="E77" s="394">
        <f t="shared" si="1"/>
        <v>0</v>
      </c>
      <c r="F77" s="410"/>
      <c r="G77" s="360"/>
      <c r="H77" s="360"/>
      <c r="I77" s="360"/>
      <c r="J77" s="360"/>
      <c r="K77" s="360"/>
      <c r="L77" s="360"/>
      <c r="M77" s="360"/>
      <c r="N77" s="360"/>
      <c r="O77" s="360"/>
    </row>
    <row r="78" spans="1:15" ht="12" customHeight="1">
      <c r="A78" s="392" t="s">
        <v>748</v>
      </c>
      <c r="B78" s="393" t="s">
        <v>749</v>
      </c>
      <c r="C78" s="387"/>
      <c r="D78" s="387"/>
      <c r="E78" s="394">
        <f t="shared" si="1"/>
        <v>0</v>
      </c>
      <c r="F78" s="387"/>
      <c r="G78" s="360"/>
      <c r="H78" s="360"/>
      <c r="I78" s="360"/>
      <c r="J78" s="360"/>
      <c r="K78" s="360"/>
      <c r="L78" s="360"/>
      <c r="M78" s="360"/>
      <c r="N78" s="360"/>
      <c r="O78" s="360"/>
    </row>
    <row r="79" spans="1:15" ht="12" customHeight="1">
      <c r="A79" s="392" t="s">
        <v>717</v>
      </c>
      <c r="B79" s="393" t="s">
        <v>750</v>
      </c>
      <c r="C79" s="410"/>
      <c r="D79" s="410"/>
      <c r="E79" s="394">
        <f t="shared" si="1"/>
        <v>0</v>
      </c>
      <c r="F79" s="410"/>
      <c r="G79" s="360"/>
      <c r="H79" s="360"/>
      <c r="I79" s="360"/>
      <c r="J79" s="360"/>
      <c r="K79" s="360"/>
      <c r="L79" s="360"/>
      <c r="M79" s="360"/>
      <c r="N79" s="360"/>
      <c r="O79" s="360"/>
    </row>
    <row r="80" spans="1:16" ht="12" customHeight="1">
      <c r="A80" s="392" t="s">
        <v>751</v>
      </c>
      <c r="B80" s="393" t="s">
        <v>752</v>
      </c>
      <c r="C80" s="400">
        <f>SUM(C81:C84)</f>
        <v>0</v>
      </c>
      <c r="D80" s="400">
        <f>SUM(D81:D84)</f>
        <v>0</v>
      </c>
      <c r="E80" s="400">
        <f>SUM(E81:E84)</f>
        <v>0</v>
      </c>
      <c r="F80" s="400">
        <f>SUM(F81:F84)</f>
        <v>0</v>
      </c>
      <c r="G80" s="317"/>
      <c r="H80" s="317"/>
      <c r="I80" s="317"/>
      <c r="J80" s="317"/>
      <c r="K80" s="317"/>
      <c r="L80" s="317"/>
      <c r="M80" s="317"/>
      <c r="N80" s="317"/>
      <c r="O80" s="317"/>
      <c r="P80" s="317"/>
    </row>
    <row r="81" spans="1:15" ht="12" customHeight="1">
      <c r="A81" s="392" t="s">
        <v>753</v>
      </c>
      <c r="B81" s="393" t="s">
        <v>754</v>
      </c>
      <c r="C81" s="387"/>
      <c r="D81" s="387"/>
      <c r="E81" s="394">
        <f t="shared" si="1"/>
        <v>0</v>
      </c>
      <c r="F81" s="387"/>
      <c r="G81" s="360"/>
      <c r="H81" s="360"/>
      <c r="I81" s="360"/>
      <c r="J81" s="360"/>
      <c r="K81" s="360"/>
      <c r="L81" s="360"/>
      <c r="M81" s="360"/>
      <c r="N81" s="360"/>
      <c r="O81" s="360"/>
    </row>
    <row r="82" spans="1:15" ht="12" customHeight="1">
      <c r="A82" s="392" t="s">
        <v>755</v>
      </c>
      <c r="B82" s="393" t="s">
        <v>756</v>
      </c>
      <c r="C82" s="387"/>
      <c r="D82" s="387"/>
      <c r="E82" s="394">
        <f t="shared" si="1"/>
        <v>0</v>
      </c>
      <c r="F82" s="387"/>
      <c r="G82" s="360"/>
      <c r="H82" s="360"/>
      <c r="I82" s="360"/>
      <c r="J82" s="360"/>
      <c r="K82" s="360"/>
      <c r="L82" s="360"/>
      <c r="M82" s="360"/>
      <c r="N82" s="360"/>
      <c r="O82" s="360"/>
    </row>
    <row r="83" spans="1:15" ht="24" customHeight="1">
      <c r="A83" s="392" t="s">
        <v>757</v>
      </c>
      <c r="B83" s="393" t="s">
        <v>758</v>
      </c>
      <c r="C83" s="387"/>
      <c r="D83" s="387"/>
      <c r="E83" s="394">
        <f t="shared" si="1"/>
        <v>0</v>
      </c>
      <c r="F83" s="387"/>
      <c r="G83" s="360"/>
      <c r="H83" s="360"/>
      <c r="I83" s="360"/>
      <c r="J83" s="360"/>
      <c r="K83" s="360"/>
      <c r="L83" s="360"/>
      <c r="M83" s="360"/>
      <c r="N83" s="360"/>
      <c r="O83" s="360"/>
    </row>
    <row r="84" spans="1:15" ht="12" customHeight="1">
      <c r="A84" s="392" t="s">
        <v>759</v>
      </c>
      <c r="B84" s="393" t="s">
        <v>760</v>
      </c>
      <c r="C84" s="387"/>
      <c r="D84" s="387"/>
      <c r="E84" s="394">
        <f t="shared" si="1"/>
        <v>0</v>
      </c>
      <c r="F84" s="387"/>
      <c r="G84" s="360"/>
      <c r="H84" s="360"/>
      <c r="I84" s="360"/>
      <c r="J84" s="360"/>
      <c r="K84" s="360"/>
      <c r="L84" s="360"/>
      <c r="M84" s="360"/>
      <c r="N84" s="360"/>
      <c r="O84" s="360"/>
    </row>
    <row r="85" spans="1:16" ht="12" customHeight="1">
      <c r="A85" s="392" t="s">
        <v>761</v>
      </c>
      <c r="B85" s="393" t="s">
        <v>762</v>
      </c>
      <c r="C85" s="391">
        <f>SUM(C86:C90)+C94</f>
        <v>8354</v>
      </c>
      <c r="D85" s="391">
        <f>SUM(D86:D90)+D94</f>
        <v>8354</v>
      </c>
      <c r="E85" s="391">
        <f>SUM(E86:E90)+E94</f>
        <v>0</v>
      </c>
      <c r="F85" s="391">
        <f>SUM(F86:F90)+F94</f>
        <v>0</v>
      </c>
      <c r="G85" s="317"/>
      <c r="H85" s="317"/>
      <c r="I85" s="317"/>
      <c r="J85" s="317"/>
      <c r="K85" s="317"/>
      <c r="L85" s="317"/>
      <c r="M85" s="317"/>
      <c r="N85" s="317"/>
      <c r="O85" s="317"/>
      <c r="P85" s="317"/>
    </row>
    <row r="86" spans="1:15" ht="12" customHeight="1">
      <c r="A86" s="392" t="s">
        <v>763</v>
      </c>
      <c r="B86" s="393" t="s">
        <v>764</v>
      </c>
      <c r="C86" s="387"/>
      <c r="D86" s="387"/>
      <c r="E86" s="394">
        <f t="shared" si="1"/>
        <v>0</v>
      </c>
      <c r="F86" s="387"/>
      <c r="G86" s="360"/>
      <c r="H86" s="360"/>
      <c r="I86" s="360"/>
      <c r="J86" s="360"/>
      <c r="K86" s="360"/>
      <c r="L86" s="360"/>
      <c r="M86" s="360"/>
      <c r="N86" s="360"/>
      <c r="O86" s="360"/>
    </row>
    <row r="87" spans="1:15" ht="12" customHeight="1">
      <c r="A87" s="392" t="s">
        <v>765</v>
      </c>
      <c r="B87" s="393" t="s">
        <v>766</v>
      </c>
      <c r="C87" s="387">
        <v>5676</v>
      </c>
      <c r="D87" s="387">
        <v>5676</v>
      </c>
      <c r="E87" s="394">
        <f t="shared" si="1"/>
        <v>0</v>
      </c>
      <c r="F87" s="387"/>
      <c r="G87" s="360"/>
      <c r="H87" s="360"/>
      <c r="I87" s="360"/>
      <c r="J87" s="360"/>
      <c r="K87" s="360"/>
      <c r="L87" s="360"/>
      <c r="M87" s="360"/>
      <c r="N87" s="360"/>
      <c r="O87" s="360"/>
    </row>
    <row r="88" spans="1:15" ht="12" customHeight="1">
      <c r="A88" s="392" t="s">
        <v>767</v>
      </c>
      <c r="B88" s="393" t="s">
        <v>768</v>
      </c>
      <c r="C88" s="387">
        <v>141</v>
      </c>
      <c r="D88" s="387">
        <v>141</v>
      </c>
      <c r="E88" s="394">
        <f t="shared" si="1"/>
        <v>0</v>
      </c>
      <c r="F88" s="387"/>
      <c r="G88" s="360"/>
      <c r="H88" s="360"/>
      <c r="I88" s="360"/>
      <c r="J88" s="360"/>
      <c r="K88" s="360"/>
      <c r="L88" s="360"/>
      <c r="M88" s="360"/>
      <c r="N88" s="360"/>
      <c r="O88" s="360"/>
    </row>
    <row r="89" spans="1:15" ht="12" customHeight="1">
      <c r="A89" s="392" t="s">
        <v>769</v>
      </c>
      <c r="B89" s="393" t="s">
        <v>770</v>
      </c>
      <c r="C89" s="387">
        <v>405</v>
      </c>
      <c r="D89" s="387">
        <v>405</v>
      </c>
      <c r="E89" s="394">
        <f t="shared" si="1"/>
        <v>0</v>
      </c>
      <c r="F89" s="387"/>
      <c r="G89" s="360"/>
      <c r="H89" s="360"/>
      <c r="I89" s="360"/>
      <c r="J89" s="360"/>
      <c r="K89" s="360"/>
      <c r="L89" s="360"/>
      <c r="M89" s="360"/>
      <c r="N89" s="360"/>
      <c r="O89" s="360"/>
    </row>
    <row r="90" spans="1:16" ht="12" customHeight="1">
      <c r="A90" s="392" t="s">
        <v>771</v>
      </c>
      <c r="B90" s="393" t="s">
        <v>772</v>
      </c>
      <c r="C90" s="400">
        <f>SUM(C91:C93)</f>
        <v>2027</v>
      </c>
      <c r="D90" s="400">
        <f>SUM(D91:D93)</f>
        <v>2027</v>
      </c>
      <c r="E90" s="400">
        <f>SUM(E91:E93)</f>
        <v>0</v>
      </c>
      <c r="F90" s="400">
        <f>SUM(F91:F93)</f>
        <v>0</v>
      </c>
      <c r="G90" s="317"/>
      <c r="H90" s="317"/>
      <c r="I90" s="317"/>
      <c r="J90" s="317"/>
      <c r="K90" s="317"/>
      <c r="L90" s="317"/>
      <c r="M90" s="317"/>
      <c r="N90" s="317"/>
      <c r="O90" s="317"/>
      <c r="P90" s="317"/>
    </row>
    <row r="91" spans="1:15" ht="12" customHeight="1">
      <c r="A91" s="392" t="s">
        <v>773</v>
      </c>
      <c r="B91" s="393" t="s">
        <v>774</v>
      </c>
      <c r="C91" s="387"/>
      <c r="D91" s="387"/>
      <c r="E91" s="394">
        <f t="shared" si="1"/>
        <v>0</v>
      </c>
      <c r="F91" s="387"/>
      <c r="G91" s="360"/>
      <c r="H91" s="360"/>
      <c r="I91" s="360"/>
      <c r="J91" s="360"/>
      <c r="K91" s="360"/>
      <c r="L91" s="360"/>
      <c r="M91" s="360"/>
      <c r="N91" s="360"/>
      <c r="O91" s="360"/>
    </row>
    <row r="92" spans="1:15" ht="12" customHeight="1">
      <c r="A92" s="392" t="s">
        <v>681</v>
      </c>
      <c r="B92" s="393" t="s">
        <v>775</v>
      </c>
      <c r="C92" s="387">
        <v>1282</v>
      </c>
      <c r="D92" s="387">
        <v>1282</v>
      </c>
      <c r="E92" s="394">
        <f t="shared" si="1"/>
        <v>0</v>
      </c>
      <c r="F92" s="387"/>
      <c r="G92" s="360"/>
      <c r="H92" s="360"/>
      <c r="I92" s="360"/>
      <c r="J92" s="360"/>
      <c r="K92" s="360"/>
      <c r="L92" s="360"/>
      <c r="M92" s="360"/>
      <c r="N92" s="360"/>
      <c r="O92" s="360"/>
    </row>
    <row r="93" spans="1:15" ht="12" customHeight="1">
      <c r="A93" s="392" t="s">
        <v>685</v>
      </c>
      <c r="B93" s="393" t="s">
        <v>776</v>
      </c>
      <c r="C93" s="387">
        <v>745</v>
      </c>
      <c r="D93" s="387">
        <v>745</v>
      </c>
      <c r="E93" s="394">
        <f t="shared" si="1"/>
        <v>0</v>
      </c>
      <c r="F93" s="387"/>
      <c r="G93" s="360"/>
      <c r="H93" s="360"/>
      <c r="I93" s="360"/>
      <c r="J93" s="360"/>
      <c r="K93" s="360"/>
      <c r="L93" s="360"/>
      <c r="M93" s="360"/>
      <c r="N93" s="360"/>
      <c r="O93" s="360"/>
    </row>
    <row r="94" spans="1:15" ht="12" customHeight="1">
      <c r="A94" s="392" t="s">
        <v>777</v>
      </c>
      <c r="B94" s="393" t="s">
        <v>778</v>
      </c>
      <c r="C94" s="387">
        <v>105</v>
      </c>
      <c r="D94" s="387">
        <v>105</v>
      </c>
      <c r="E94" s="394">
        <f t="shared" si="1"/>
        <v>0</v>
      </c>
      <c r="F94" s="387"/>
      <c r="G94" s="360"/>
      <c r="H94" s="360"/>
      <c r="I94" s="360"/>
      <c r="J94" s="360"/>
      <c r="K94" s="360"/>
      <c r="L94" s="360"/>
      <c r="M94" s="360"/>
      <c r="N94" s="360"/>
      <c r="O94" s="360"/>
    </row>
    <row r="95" spans="1:15" ht="12" customHeight="1">
      <c r="A95" s="392" t="s">
        <v>779</v>
      </c>
      <c r="B95" s="393" t="s">
        <v>780</v>
      </c>
      <c r="C95" s="387">
        <v>72</v>
      </c>
      <c r="D95" s="387">
        <v>72</v>
      </c>
      <c r="E95" s="394">
        <f t="shared" si="1"/>
        <v>0</v>
      </c>
      <c r="F95" s="411"/>
      <c r="G95" s="360"/>
      <c r="H95" s="360"/>
      <c r="I95" s="360"/>
      <c r="J95" s="360"/>
      <c r="K95" s="360"/>
      <c r="L95" s="360"/>
      <c r="M95" s="360"/>
      <c r="N95" s="360"/>
      <c r="O95" s="360"/>
    </row>
    <row r="96" spans="1:16" ht="12" customHeight="1">
      <c r="A96" s="395" t="s">
        <v>781</v>
      </c>
      <c r="B96" s="414" t="s">
        <v>782</v>
      </c>
      <c r="C96" s="391">
        <f>C85+C80+C75+C71+C95</f>
        <v>43893</v>
      </c>
      <c r="D96" s="391">
        <f>D85+D80+D75+D71+D95</f>
        <v>43893</v>
      </c>
      <c r="E96" s="391">
        <f>E85+E80+E75+E71+E95</f>
        <v>0</v>
      </c>
      <c r="F96" s="391">
        <f>F85+F80+F75+F71+F95</f>
        <v>40771</v>
      </c>
      <c r="G96" s="317"/>
      <c r="H96" s="317"/>
      <c r="I96" s="317"/>
      <c r="J96" s="317"/>
      <c r="K96" s="317"/>
      <c r="L96" s="317"/>
      <c r="M96" s="317"/>
      <c r="N96" s="317"/>
      <c r="O96" s="317"/>
      <c r="P96" s="317"/>
    </row>
    <row r="97" spans="1:16" ht="12" customHeight="1">
      <c r="A97" s="384" t="s">
        <v>783</v>
      </c>
      <c r="B97" s="390" t="s">
        <v>784</v>
      </c>
      <c r="C97" s="391">
        <f>C96+C68+C66</f>
        <v>48265</v>
      </c>
      <c r="D97" s="391">
        <f>D96+D68+D66</f>
        <v>43893</v>
      </c>
      <c r="E97" s="391">
        <f>E96+E68+E66</f>
        <v>4372</v>
      </c>
      <c r="F97" s="391">
        <f>F96+F68+F66</f>
        <v>40771</v>
      </c>
      <c r="G97" s="317"/>
      <c r="H97" s="317"/>
      <c r="I97" s="317"/>
      <c r="J97" s="317"/>
      <c r="K97" s="317"/>
      <c r="L97" s="317"/>
      <c r="M97" s="317"/>
      <c r="N97" s="317"/>
      <c r="O97" s="317"/>
      <c r="P97" s="317"/>
    </row>
    <row r="98" spans="1:15" ht="12" customHeight="1">
      <c r="A98" s="405"/>
      <c r="B98" s="415"/>
      <c r="C98" s="416"/>
      <c r="D98" s="416"/>
      <c r="E98" s="416"/>
      <c r="F98" s="417"/>
      <c r="G98" s="360"/>
      <c r="H98" s="360"/>
      <c r="I98" s="360"/>
      <c r="J98" s="360"/>
      <c r="K98" s="360"/>
      <c r="L98" s="360"/>
      <c r="M98" s="360"/>
      <c r="N98" s="360"/>
      <c r="O98" s="360"/>
    </row>
    <row r="99" spans="1:27" ht="12" customHeight="1">
      <c r="A99" s="401" t="s">
        <v>785</v>
      </c>
      <c r="B99" s="418"/>
      <c r="C99" s="416"/>
      <c r="D99" s="416"/>
      <c r="E99" s="416"/>
      <c r="F99" s="419" t="s">
        <v>540</v>
      </c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</row>
    <row r="100" spans="1:16" s="421" customFormat="1" ht="24" customHeight="1">
      <c r="A100" s="380" t="s">
        <v>475</v>
      </c>
      <c r="B100" s="390" t="s">
        <v>476</v>
      </c>
      <c r="C100" s="380" t="s">
        <v>786</v>
      </c>
      <c r="D100" s="380" t="s">
        <v>787</v>
      </c>
      <c r="E100" s="380" t="s">
        <v>788</v>
      </c>
      <c r="F100" s="380" t="s">
        <v>789</v>
      </c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</row>
    <row r="101" spans="1:16" s="421" customFormat="1" ht="12" customHeight="1">
      <c r="A101" s="380" t="s">
        <v>14</v>
      </c>
      <c r="B101" s="390" t="s">
        <v>15</v>
      </c>
      <c r="C101" s="380">
        <v>1</v>
      </c>
      <c r="D101" s="380">
        <v>2</v>
      </c>
      <c r="E101" s="380">
        <v>3</v>
      </c>
      <c r="F101" s="407">
        <v>4</v>
      </c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</row>
    <row r="102" spans="1:15" ht="12" customHeight="1">
      <c r="A102" s="392" t="s">
        <v>790</v>
      </c>
      <c r="B102" s="393" t="s">
        <v>791</v>
      </c>
      <c r="C102" s="387"/>
      <c r="D102" s="387"/>
      <c r="E102" s="387"/>
      <c r="F102" s="422">
        <f>C102+D102-E102</f>
        <v>0</v>
      </c>
      <c r="G102" s="317"/>
      <c r="H102" s="317"/>
      <c r="I102" s="317"/>
      <c r="J102" s="317"/>
      <c r="K102" s="317"/>
      <c r="L102" s="317"/>
      <c r="M102" s="317"/>
      <c r="N102" s="317"/>
      <c r="O102" s="360"/>
    </row>
    <row r="103" spans="1:15" ht="12" customHeight="1">
      <c r="A103" s="392" t="s">
        <v>792</v>
      </c>
      <c r="B103" s="393" t="s">
        <v>793</v>
      </c>
      <c r="C103" s="387"/>
      <c r="D103" s="387"/>
      <c r="E103" s="387"/>
      <c r="F103" s="422">
        <f>C103+D103-E103</f>
        <v>0</v>
      </c>
      <c r="G103" s="360"/>
      <c r="H103" s="360"/>
      <c r="I103" s="360"/>
      <c r="J103" s="360"/>
      <c r="K103" s="360"/>
      <c r="L103" s="360"/>
      <c r="M103" s="360"/>
      <c r="N103" s="360"/>
      <c r="O103" s="360"/>
    </row>
    <row r="104" spans="1:15" ht="12" customHeight="1">
      <c r="A104" s="392" t="s">
        <v>794</v>
      </c>
      <c r="B104" s="393" t="s">
        <v>795</v>
      </c>
      <c r="C104" s="387">
        <v>448</v>
      </c>
      <c r="D104" s="387">
        <v>0</v>
      </c>
      <c r="E104" s="387">
        <v>0</v>
      </c>
      <c r="F104" s="422">
        <f>C104+D104-E104</f>
        <v>448</v>
      </c>
      <c r="G104" s="360"/>
      <c r="H104" s="360"/>
      <c r="I104" s="360"/>
      <c r="J104" s="360"/>
      <c r="K104" s="360"/>
      <c r="L104" s="360"/>
      <c r="M104" s="360"/>
      <c r="N104" s="360"/>
      <c r="O104" s="360"/>
    </row>
    <row r="105" spans="1:16" ht="12" customHeight="1">
      <c r="A105" s="423" t="s">
        <v>796</v>
      </c>
      <c r="B105" s="390" t="s">
        <v>797</v>
      </c>
      <c r="C105" s="400">
        <f>SUM(C102:C104)</f>
        <v>448</v>
      </c>
      <c r="D105" s="400">
        <f>SUM(D102:D104)</f>
        <v>0</v>
      </c>
      <c r="E105" s="400">
        <f>SUM(E102:E104)</f>
        <v>0</v>
      </c>
      <c r="F105" s="400">
        <f>SUM(F102:F104)</f>
        <v>448</v>
      </c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</row>
    <row r="106" spans="1:27" ht="12" customHeight="1">
      <c r="A106" s="424" t="s">
        <v>798</v>
      </c>
      <c r="B106" s="425"/>
      <c r="C106" s="401"/>
      <c r="D106" s="401"/>
      <c r="E106" s="401"/>
      <c r="F106" s="381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</row>
    <row r="107" spans="1:27" ht="24" customHeight="1">
      <c r="A107" s="426" t="s">
        <v>799</v>
      </c>
      <c r="B107" s="426"/>
      <c r="C107" s="426"/>
      <c r="D107" s="426"/>
      <c r="E107" s="426"/>
      <c r="F107" s="426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</row>
    <row r="108" spans="1:15" ht="12" customHeight="1">
      <c r="A108" s="401"/>
      <c r="B108" s="402"/>
      <c r="C108" s="401"/>
      <c r="D108" s="401"/>
      <c r="E108" s="401"/>
      <c r="F108" s="381"/>
      <c r="G108" s="360"/>
      <c r="H108" s="360"/>
      <c r="I108" s="360"/>
      <c r="J108" s="360"/>
      <c r="K108" s="360"/>
      <c r="L108" s="360"/>
      <c r="M108" s="360"/>
      <c r="N108" s="360"/>
      <c r="O108" s="360"/>
    </row>
    <row r="109" spans="1:15" ht="12" customHeight="1">
      <c r="A109" s="427" t="s">
        <v>800</v>
      </c>
      <c r="B109" s="428"/>
      <c r="C109" s="429" t="s">
        <v>275</v>
      </c>
      <c r="D109" s="429"/>
      <c r="E109" s="429" t="s">
        <v>276</v>
      </c>
      <c r="F109" s="429"/>
      <c r="G109" s="360"/>
      <c r="H109" s="360"/>
      <c r="I109" s="360"/>
      <c r="J109" s="360"/>
      <c r="K109" s="360"/>
      <c r="L109" s="360"/>
      <c r="M109" s="360"/>
      <c r="N109" s="360"/>
      <c r="O109" s="360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31" sqref="A31"/>
    </sheetView>
  </sheetViews>
  <sheetFormatPr defaultColWidth="11.00390625" defaultRowHeight="12" customHeight="1"/>
  <cols>
    <col min="1" max="1" width="52.75390625" style="430" customWidth="1"/>
    <col min="2" max="2" width="9.125" style="431" customWidth="1"/>
    <col min="3" max="3" width="12.875" style="430" customWidth="1"/>
    <col min="4" max="4" width="11.875" style="430" customWidth="1"/>
    <col min="5" max="5" width="12.875" style="430" customWidth="1"/>
    <col min="6" max="6" width="11.375" style="430" customWidth="1"/>
    <col min="7" max="7" width="12.375" style="430" customWidth="1"/>
    <col min="8" max="8" width="22.50390625" style="430" customWidth="1"/>
    <col min="9" max="9" width="16.75390625" style="430" customWidth="1"/>
    <col min="10" max="16384" width="10.75390625" style="430" customWidth="1"/>
  </cols>
  <sheetData>
    <row r="1" spans="1:9" ht="12" customHeight="1">
      <c r="A1" s="432"/>
      <c r="B1" s="433"/>
      <c r="C1" s="432"/>
      <c r="D1" s="432"/>
      <c r="E1" s="432"/>
      <c r="F1" s="432"/>
      <c r="G1" s="432"/>
      <c r="H1" s="432"/>
      <c r="I1" s="432"/>
    </row>
    <row r="2" spans="1:9" ht="12" customHeight="1">
      <c r="A2" s="432"/>
      <c r="B2" s="433"/>
      <c r="C2" s="434"/>
      <c r="D2" s="435"/>
      <c r="E2" s="434" t="s">
        <v>801</v>
      </c>
      <c r="F2" s="434"/>
      <c r="G2" s="434"/>
      <c r="H2" s="432"/>
      <c r="I2" s="432"/>
    </row>
    <row r="3" spans="1:9" ht="12" customHeight="1">
      <c r="A3" s="432"/>
      <c r="B3" s="433"/>
      <c r="C3" s="436" t="s">
        <v>802</v>
      </c>
      <c r="D3" s="436"/>
      <c r="E3" s="436"/>
      <c r="F3" s="436"/>
      <c r="G3" s="436"/>
      <c r="H3" s="432"/>
      <c r="I3" s="432"/>
    </row>
    <row r="4" spans="1:9" ht="15" customHeight="1">
      <c r="A4" s="299" t="s">
        <v>392</v>
      </c>
      <c r="B4" s="366"/>
      <c r="C4" s="437"/>
      <c r="D4" s="437"/>
      <c r="E4" s="437"/>
      <c r="F4" s="437"/>
      <c r="G4" s="437"/>
      <c r="H4" s="10" t="s">
        <v>393</v>
      </c>
      <c r="I4" s="437" t="s">
        <v>803</v>
      </c>
    </row>
    <row r="5" spans="1:9" ht="15" customHeight="1">
      <c r="A5" s="301" t="s">
        <v>538</v>
      </c>
      <c r="B5" s="438"/>
      <c r="C5" s="302"/>
      <c r="D5" s="302"/>
      <c r="E5" s="302"/>
      <c r="F5" s="302"/>
      <c r="G5" s="302"/>
      <c r="H5" s="9" t="s">
        <v>4</v>
      </c>
      <c r="I5" s="302"/>
    </row>
    <row r="6" spans="1:9" ht="12" customHeight="1">
      <c r="A6" s="301"/>
      <c r="B6" s="438"/>
      <c r="C6" s="302"/>
      <c r="D6" s="302"/>
      <c r="E6" s="302"/>
      <c r="F6" s="302"/>
      <c r="G6" s="302"/>
      <c r="H6" s="302"/>
      <c r="I6" s="301" t="s">
        <v>804</v>
      </c>
    </row>
    <row r="7" spans="1:9" s="442" customFormat="1" ht="12" customHeight="1">
      <c r="A7" s="439" t="s">
        <v>475</v>
      </c>
      <c r="B7" s="440"/>
      <c r="C7" s="441" t="s">
        <v>805</v>
      </c>
      <c r="D7" s="441"/>
      <c r="E7" s="441"/>
      <c r="F7" s="441" t="s">
        <v>806</v>
      </c>
      <c r="G7" s="441"/>
      <c r="H7" s="441"/>
      <c r="I7" s="441"/>
    </row>
    <row r="8" spans="1:9" s="442" customFormat="1" ht="21.75" customHeight="1">
      <c r="A8" s="439"/>
      <c r="B8" s="443" t="s">
        <v>8</v>
      </c>
      <c r="C8" s="444" t="s">
        <v>807</v>
      </c>
      <c r="D8" s="444" t="s">
        <v>808</v>
      </c>
      <c r="E8" s="444" t="s">
        <v>809</v>
      </c>
      <c r="F8" s="445" t="s">
        <v>810</v>
      </c>
      <c r="G8" s="446" t="s">
        <v>811</v>
      </c>
      <c r="H8" s="446"/>
      <c r="I8" s="446" t="s">
        <v>812</v>
      </c>
    </row>
    <row r="9" spans="1:9" s="442" customFormat="1" ht="15.75" customHeight="1">
      <c r="A9" s="439"/>
      <c r="B9" s="447"/>
      <c r="C9" s="448"/>
      <c r="D9" s="448"/>
      <c r="E9" s="448"/>
      <c r="F9" s="445"/>
      <c r="G9" s="441" t="s">
        <v>551</v>
      </c>
      <c r="H9" s="441" t="s">
        <v>552</v>
      </c>
      <c r="I9" s="446"/>
    </row>
    <row r="10" spans="1:9" s="452" customFormat="1" ht="12" customHeight="1">
      <c r="A10" s="449" t="s">
        <v>14</v>
      </c>
      <c r="B10" s="450" t="s">
        <v>15</v>
      </c>
      <c r="C10" s="451">
        <v>1</v>
      </c>
      <c r="D10" s="451">
        <v>2</v>
      </c>
      <c r="E10" s="451">
        <v>3</v>
      </c>
      <c r="F10" s="449">
        <v>4</v>
      </c>
      <c r="G10" s="449">
        <v>5</v>
      </c>
      <c r="H10" s="449">
        <v>6</v>
      </c>
      <c r="I10" s="449">
        <v>7</v>
      </c>
    </row>
    <row r="11" spans="1:9" s="452" customFormat="1" ht="12" customHeight="1">
      <c r="A11" s="453" t="s">
        <v>813</v>
      </c>
      <c r="B11" s="454"/>
      <c r="C11" s="449"/>
      <c r="D11" s="449"/>
      <c r="E11" s="449"/>
      <c r="F11" s="449"/>
      <c r="G11" s="449"/>
      <c r="H11" s="449"/>
      <c r="I11" s="449"/>
    </row>
    <row r="12" spans="1:9" s="452" customFormat="1" ht="15" customHeight="1">
      <c r="A12" s="455" t="s">
        <v>814</v>
      </c>
      <c r="B12" s="456" t="s">
        <v>815</v>
      </c>
      <c r="C12" s="457"/>
      <c r="D12" s="458"/>
      <c r="E12" s="458"/>
      <c r="F12" s="458"/>
      <c r="G12" s="458"/>
      <c r="H12" s="458"/>
      <c r="I12" s="459">
        <f>F12+G12-H12</f>
        <v>0</v>
      </c>
    </row>
    <row r="13" spans="1:9" s="452" customFormat="1" ht="12" customHeight="1">
      <c r="A13" s="455" t="s">
        <v>816</v>
      </c>
      <c r="B13" s="456" t="s">
        <v>817</v>
      </c>
      <c r="C13" s="458"/>
      <c r="D13" s="458"/>
      <c r="E13" s="458"/>
      <c r="F13" s="458"/>
      <c r="G13" s="458"/>
      <c r="H13" s="458"/>
      <c r="I13" s="459">
        <f aca="true" t="shared" si="0" ref="I13:I26">F13+G13-H13</f>
        <v>0</v>
      </c>
    </row>
    <row r="14" spans="1:9" s="452" customFormat="1" ht="12" customHeight="1">
      <c r="A14" s="455" t="s">
        <v>612</v>
      </c>
      <c r="B14" s="456" t="s">
        <v>818</v>
      </c>
      <c r="C14" s="460"/>
      <c r="D14" s="460"/>
      <c r="E14" s="460"/>
      <c r="F14" s="460"/>
      <c r="G14" s="460"/>
      <c r="H14" s="460"/>
      <c r="I14" s="459">
        <f t="shared" si="0"/>
        <v>0</v>
      </c>
    </row>
    <row r="15" spans="1:9" s="452" customFormat="1" ht="12" customHeight="1">
      <c r="A15" s="455" t="s">
        <v>819</v>
      </c>
      <c r="B15" s="456" t="s">
        <v>820</v>
      </c>
      <c r="C15" s="458"/>
      <c r="D15" s="458"/>
      <c r="E15" s="458"/>
      <c r="F15" s="458"/>
      <c r="G15" s="458"/>
      <c r="H15" s="458"/>
      <c r="I15" s="459">
        <f t="shared" si="0"/>
        <v>0</v>
      </c>
    </row>
    <row r="16" spans="1:9" s="452" customFormat="1" ht="12" customHeight="1">
      <c r="A16" s="455" t="s">
        <v>78</v>
      </c>
      <c r="B16" s="456" t="s">
        <v>821</v>
      </c>
      <c r="C16" s="458"/>
      <c r="D16" s="458"/>
      <c r="E16" s="458"/>
      <c r="F16" s="458"/>
      <c r="G16" s="458"/>
      <c r="H16" s="458"/>
      <c r="I16" s="459">
        <f t="shared" si="0"/>
        <v>0</v>
      </c>
    </row>
    <row r="17" spans="1:9" s="452" customFormat="1" ht="12" customHeight="1">
      <c r="A17" s="461" t="s">
        <v>580</v>
      </c>
      <c r="B17" s="462" t="s">
        <v>822</v>
      </c>
      <c r="C17" s="449">
        <f aca="true" t="shared" si="1" ref="C17:H17">C12+C13+C15+C16</f>
        <v>0</v>
      </c>
      <c r="D17" s="449">
        <f t="shared" si="1"/>
        <v>0</v>
      </c>
      <c r="E17" s="449">
        <f t="shared" si="1"/>
        <v>0</v>
      </c>
      <c r="F17" s="449">
        <f t="shared" si="1"/>
        <v>0</v>
      </c>
      <c r="G17" s="449">
        <f t="shared" si="1"/>
        <v>0</v>
      </c>
      <c r="H17" s="449">
        <f t="shared" si="1"/>
        <v>0</v>
      </c>
      <c r="I17" s="459">
        <f t="shared" si="0"/>
        <v>0</v>
      </c>
    </row>
    <row r="18" spans="1:9" s="452" customFormat="1" ht="12" customHeight="1">
      <c r="A18" s="453" t="s">
        <v>823</v>
      </c>
      <c r="B18" s="463"/>
      <c r="C18" s="459"/>
      <c r="D18" s="459"/>
      <c r="E18" s="459"/>
      <c r="F18" s="459"/>
      <c r="G18" s="459"/>
      <c r="H18" s="459"/>
      <c r="I18" s="459"/>
    </row>
    <row r="19" spans="1:16" s="452" customFormat="1" ht="12" customHeight="1">
      <c r="A19" s="455" t="s">
        <v>814</v>
      </c>
      <c r="B19" s="456" t="s">
        <v>824</v>
      </c>
      <c r="C19" s="458"/>
      <c r="D19" s="458"/>
      <c r="E19" s="458"/>
      <c r="F19" s="458"/>
      <c r="G19" s="458"/>
      <c r="H19" s="458">
        <v>0</v>
      </c>
      <c r="I19" s="459">
        <f t="shared" si="0"/>
        <v>0</v>
      </c>
      <c r="J19" s="464"/>
      <c r="K19" s="464"/>
      <c r="L19" s="464"/>
      <c r="M19" s="464"/>
      <c r="N19" s="464"/>
      <c r="O19" s="464"/>
      <c r="P19" s="464"/>
    </row>
    <row r="20" spans="1:16" s="452" customFormat="1" ht="12" customHeight="1">
      <c r="A20" s="455" t="s">
        <v>825</v>
      </c>
      <c r="B20" s="456" t="s">
        <v>826</v>
      </c>
      <c r="C20" s="458"/>
      <c r="D20" s="458"/>
      <c r="E20" s="458"/>
      <c r="F20" s="458"/>
      <c r="G20" s="458"/>
      <c r="H20" s="458"/>
      <c r="I20" s="459">
        <f t="shared" si="0"/>
        <v>0</v>
      </c>
      <c r="J20" s="464"/>
      <c r="K20" s="464"/>
      <c r="L20" s="464"/>
      <c r="M20" s="464"/>
      <c r="N20" s="464"/>
      <c r="O20" s="464"/>
      <c r="P20" s="464"/>
    </row>
    <row r="21" spans="1:16" s="452" customFormat="1" ht="12" customHeight="1">
      <c r="A21" s="455" t="s">
        <v>827</v>
      </c>
      <c r="B21" s="456" t="s">
        <v>828</v>
      </c>
      <c r="C21" s="458"/>
      <c r="D21" s="458"/>
      <c r="E21" s="458"/>
      <c r="F21" s="458"/>
      <c r="G21" s="458"/>
      <c r="H21" s="458"/>
      <c r="I21" s="459">
        <f t="shared" si="0"/>
        <v>0</v>
      </c>
      <c r="J21" s="464"/>
      <c r="K21" s="464"/>
      <c r="L21" s="464"/>
      <c r="M21" s="464"/>
      <c r="N21" s="464"/>
      <c r="O21" s="464"/>
      <c r="P21" s="464"/>
    </row>
    <row r="22" spans="1:16" s="452" customFormat="1" ht="12" customHeight="1">
      <c r="A22" s="455" t="s">
        <v>829</v>
      </c>
      <c r="B22" s="456" t="s">
        <v>830</v>
      </c>
      <c r="C22" s="458"/>
      <c r="D22" s="458"/>
      <c r="E22" s="458"/>
      <c r="F22" s="465"/>
      <c r="G22" s="458"/>
      <c r="H22" s="458"/>
      <c r="I22" s="459">
        <f t="shared" si="0"/>
        <v>0</v>
      </c>
      <c r="J22" s="464"/>
      <c r="K22" s="464"/>
      <c r="L22" s="464"/>
      <c r="M22" s="464"/>
      <c r="N22" s="464"/>
      <c r="O22" s="464"/>
      <c r="P22" s="464"/>
    </row>
    <row r="23" spans="1:16" s="452" customFormat="1" ht="12" customHeight="1">
      <c r="A23" s="455" t="s">
        <v>831</v>
      </c>
      <c r="B23" s="456" t="s">
        <v>832</v>
      </c>
      <c r="C23" s="458"/>
      <c r="D23" s="458"/>
      <c r="E23" s="458"/>
      <c r="F23" s="458"/>
      <c r="G23" s="458"/>
      <c r="H23" s="458"/>
      <c r="I23" s="459">
        <f t="shared" si="0"/>
        <v>0</v>
      </c>
      <c r="J23" s="464"/>
      <c r="K23" s="464"/>
      <c r="L23" s="464"/>
      <c r="M23" s="464"/>
      <c r="N23" s="464"/>
      <c r="O23" s="464"/>
      <c r="P23" s="464"/>
    </row>
    <row r="24" spans="1:16" s="452" customFormat="1" ht="12" customHeight="1">
      <c r="A24" s="455" t="s">
        <v>833</v>
      </c>
      <c r="B24" s="456" t="s">
        <v>834</v>
      </c>
      <c r="C24" s="458"/>
      <c r="D24" s="458"/>
      <c r="E24" s="458"/>
      <c r="F24" s="458"/>
      <c r="G24" s="458"/>
      <c r="H24" s="458"/>
      <c r="I24" s="459">
        <f t="shared" si="0"/>
        <v>0</v>
      </c>
      <c r="J24" s="464"/>
      <c r="K24" s="464"/>
      <c r="L24" s="464"/>
      <c r="M24" s="464"/>
      <c r="N24" s="464"/>
      <c r="O24" s="464"/>
      <c r="P24" s="464"/>
    </row>
    <row r="25" spans="1:16" s="452" customFormat="1" ht="12" customHeight="1">
      <c r="A25" s="466" t="s">
        <v>835</v>
      </c>
      <c r="B25" s="467" t="s">
        <v>836</v>
      </c>
      <c r="C25" s="458"/>
      <c r="D25" s="458"/>
      <c r="E25" s="458"/>
      <c r="F25" s="458"/>
      <c r="G25" s="458"/>
      <c r="H25" s="458"/>
      <c r="I25" s="459">
        <f t="shared" si="0"/>
        <v>0</v>
      </c>
      <c r="J25" s="464"/>
      <c r="K25" s="464"/>
      <c r="L25" s="464"/>
      <c r="M25" s="464"/>
      <c r="N25" s="464"/>
      <c r="O25" s="464"/>
      <c r="P25" s="464"/>
    </row>
    <row r="26" spans="1:16" s="452" customFormat="1" ht="12" customHeight="1">
      <c r="A26" s="461" t="s">
        <v>837</v>
      </c>
      <c r="B26" s="462" t="s">
        <v>838</v>
      </c>
      <c r="C26" s="449">
        <f aca="true" t="shared" si="2" ref="C26:H26">SUM(C19:C25)</f>
        <v>0</v>
      </c>
      <c r="D26" s="449">
        <f t="shared" si="2"/>
        <v>0</v>
      </c>
      <c r="E26" s="449">
        <f t="shared" si="2"/>
        <v>0</v>
      </c>
      <c r="F26" s="449">
        <f t="shared" si="2"/>
        <v>0</v>
      </c>
      <c r="G26" s="449">
        <f t="shared" si="2"/>
        <v>0</v>
      </c>
      <c r="H26" s="449">
        <f t="shared" si="2"/>
        <v>0</v>
      </c>
      <c r="I26" s="459">
        <f t="shared" si="0"/>
        <v>0</v>
      </c>
      <c r="J26" s="464"/>
      <c r="K26" s="464"/>
      <c r="L26" s="464"/>
      <c r="M26" s="464"/>
      <c r="N26" s="464"/>
      <c r="O26" s="464"/>
      <c r="P26" s="464"/>
    </row>
    <row r="27" spans="1:16" s="452" customFormat="1" ht="12" customHeight="1">
      <c r="A27" s="468"/>
      <c r="B27" s="469"/>
      <c r="C27" s="470"/>
      <c r="D27" s="471"/>
      <c r="E27" s="471"/>
      <c r="F27" s="471"/>
      <c r="G27" s="471"/>
      <c r="H27" s="471"/>
      <c r="I27" s="471"/>
      <c r="J27" s="464"/>
      <c r="K27" s="464"/>
      <c r="L27" s="464"/>
      <c r="M27" s="464"/>
      <c r="N27" s="464"/>
      <c r="O27" s="464"/>
      <c r="P27" s="464"/>
    </row>
    <row r="28" spans="1:9" s="452" customFormat="1" ht="12" customHeight="1">
      <c r="A28" s="472" t="s">
        <v>839</v>
      </c>
      <c r="B28" s="472"/>
      <c r="C28" s="472"/>
      <c r="D28" s="472"/>
      <c r="E28" s="472"/>
      <c r="F28" s="472"/>
      <c r="G28" s="472"/>
      <c r="H28" s="472"/>
      <c r="I28" s="472"/>
    </row>
    <row r="29" spans="1:9" s="452" customFormat="1" ht="12" customHeight="1">
      <c r="A29" s="432"/>
      <c r="B29" s="433"/>
      <c r="C29" s="432"/>
      <c r="D29" s="473"/>
      <c r="E29" s="473"/>
      <c r="F29" s="473"/>
      <c r="G29" s="473"/>
      <c r="H29" s="473"/>
      <c r="I29" s="473"/>
    </row>
    <row r="30" spans="1:9" s="452" customFormat="1" ht="12" customHeight="1">
      <c r="A30" s="434" t="s">
        <v>274</v>
      </c>
      <c r="B30" s="474"/>
      <c r="C30" s="434"/>
      <c r="D30" s="436" t="s">
        <v>389</v>
      </c>
      <c r="E30" s="436"/>
      <c r="F30" s="475"/>
      <c r="G30" s="476"/>
      <c r="H30" s="477" t="s">
        <v>276</v>
      </c>
      <c r="I30" s="475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selection activeCell="H27" sqref="H27"/>
    </sheetView>
  </sheetViews>
  <sheetFormatPr defaultColWidth="11.00390625" defaultRowHeight="12.75" customHeight="1"/>
  <cols>
    <col min="1" max="1" width="42.00390625" style="478" customWidth="1"/>
    <col min="2" max="2" width="8.125" style="479" customWidth="1"/>
    <col min="3" max="3" width="19.75390625" style="478" customWidth="1"/>
    <col min="4" max="4" width="20.125" style="478" customWidth="1"/>
    <col min="5" max="5" width="23.75390625" style="478" customWidth="1"/>
    <col min="6" max="6" width="19.75390625" style="478" customWidth="1"/>
    <col min="7" max="16384" width="10.75390625" style="478" customWidth="1"/>
  </cols>
  <sheetData>
    <row r="1" spans="1:6" ht="15.75" customHeight="1">
      <c r="A1" s="480"/>
      <c r="B1" s="481"/>
      <c r="C1" s="480"/>
      <c r="D1" s="480"/>
      <c r="E1" s="480"/>
      <c r="F1" s="480"/>
    </row>
    <row r="2" spans="1:6" ht="12.75" customHeight="1">
      <c r="A2" s="482" t="s">
        <v>840</v>
      </c>
      <c r="B2" s="482"/>
      <c r="C2" s="482"/>
      <c r="D2" s="482"/>
      <c r="E2" s="482"/>
      <c r="F2" s="482"/>
    </row>
    <row r="3" spans="1:6" ht="12.75" customHeight="1">
      <c r="A3" s="482" t="s">
        <v>841</v>
      </c>
      <c r="B3" s="482"/>
      <c r="C3" s="482"/>
      <c r="D3" s="482"/>
      <c r="E3" s="482"/>
      <c r="F3" s="482"/>
    </row>
    <row r="4" spans="1:6" ht="12.75" customHeight="1">
      <c r="A4" s="483"/>
      <c r="B4" s="484"/>
      <c r="C4" s="483"/>
      <c r="D4" s="483"/>
      <c r="E4" s="483"/>
      <c r="F4" s="483"/>
    </row>
    <row r="5" spans="1:6" ht="12.75" customHeight="1">
      <c r="A5" s="485" t="s">
        <v>842</v>
      </c>
      <c r="B5" s="484"/>
      <c r="C5" s="483"/>
      <c r="D5" s="483"/>
      <c r="E5" s="111" t="s">
        <v>393</v>
      </c>
      <c r="F5" s="483"/>
    </row>
    <row r="6" spans="1:13" ht="15" customHeight="1">
      <c r="A6" s="486" t="s">
        <v>843</v>
      </c>
      <c r="B6" s="487"/>
      <c r="C6" s="488"/>
      <c r="D6" s="488"/>
      <c r="E6" s="110" t="s">
        <v>844</v>
      </c>
      <c r="F6" s="488"/>
      <c r="G6" s="488"/>
      <c r="H6" s="488"/>
      <c r="I6" s="488"/>
      <c r="J6" s="488"/>
      <c r="K6" s="488"/>
      <c r="L6" s="488"/>
      <c r="M6" s="488"/>
    </row>
    <row r="7" spans="2:13" s="489" customFormat="1" ht="15" customHeight="1">
      <c r="B7" s="490"/>
      <c r="C7" s="491"/>
      <c r="D7" s="491"/>
      <c r="E7" s="491"/>
      <c r="F7" s="492" t="s">
        <v>280</v>
      </c>
      <c r="G7" s="491"/>
      <c r="H7" s="491"/>
      <c r="I7" s="491"/>
      <c r="J7" s="491"/>
      <c r="K7" s="491"/>
      <c r="L7" s="491"/>
      <c r="M7" s="491"/>
    </row>
    <row r="8" spans="1:15" s="497" customFormat="1" ht="51" customHeight="1">
      <c r="A8" s="493" t="s">
        <v>845</v>
      </c>
      <c r="B8" s="494" t="s">
        <v>8</v>
      </c>
      <c r="C8" s="495" t="s">
        <v>846</v>
      </c>
      <c r="D8" s="495" t="s">
        <v>847</v>
      </c>
      <c r="E8" s="495" t="s">
        <v>848</v>
      </c>
      <c r="F8" s="495" t="s">
        <v>849</v>
      </c>
      <c r="G8" s="496"/>
      <c r="H8" s="496"/>
      <c r="I8" s="496"/>
      <c r="J8" s="496"/>
      <c r="K8" s="496"/>
      <c r="L8" s="496"/>
      <c r="M8" s="496"/>
      <c r="N8" s="496"/>
      <c r="O8" s="496"/>
    </row>
    <row r="9" spans="1:6" s="497" customFormat="1" ht="12.75" customHeight="1">
      <c r="A9" s="495" t="s">
        <v>14</v>
      </c>
      <c r="B9" s="494" t="s">
        <v>15</v>
      </c>
      <c r="C9" s="495">
        <v>1</v>
      </c>
      <c r="D9" s="495">
        <v>2</v>
      </c>
      <c r="E9" s="495">
        <v>3</v>
      </c>
      <c r="F9" s="495">
        <v>4</v>
      </c>
    </row>
    <row r="10" spans="1:6" ht="14.25" customHeight="1">
      <c r="A10" s="498" t="s">
        <v>850</v>
      </c>
      <c r="B10" s="499"/>
      <c r="C10" s="500"/>
      <c r="D10" s="500"/>
      <c r="E10" s="500"/>
      <c r="F10" s="500"/>
    </row>
    <row r="11" spans="1:6" ht="18" customHeight="1">
      <c r="A11" s="501" t="s">
        <v>851</v>
      </c>
      <c r="B11" s="502"/>
      <c r="C11" s="500"/>
      <c r="D11" s="500"/>
      <c r="E11" s="500"/>
      <c r="F11" s="500"/>
    </row>
    <row r="12" spans="1:6" ht="14.25" customHeight="1">
      <c r="A12" s="501" t="s">
        <v>852</v>
      </c>
      <c r="B12" s="502"/>
      <c r="C12" s="503"/>
      <c r="D12" s="503"/>
      <c r="E12" s="503"/>
      <c r="F12" s="504">
        <f>C12-E12</f>
        <v>0</v>
      </c>
    </row>
    <row r="13" spans="1:6" ht="12.75" customHeight="1">
      <c r="A13" s="501" t="s">
        <v>853</v>
      </c>
      <c r="B13" s="502"/>
      <c r="C13" s="503"/>
      <c r="D13" s="503"/>
      <c r="E13" s="503"/>
      <c r="F13" s="504">
        <f aca="true" t="shared" si="0" ref="F13:F26">C13-E13</f>
        <v>0</v>
      </c>
    </row>
    <row r="14" spans="1:6" ht="12.75" customHeight="1">
      <c r="A14" s="501" t="s">
        <v>565</v>
      </c>
      <c r="B14" s="502"/>
      <c r="C14" s="503"/>
      <c r="D14" s="503"/>
      <c r="E14" s="503"/>
      <c r="F14" s="504">
        <f t="shared" si="0"/>
        <v>0</v>
      </c>
    </row>
    <row r="15" spans="1:6" ht="12.75" customHeight="1">
      <c r="A15" s="501" t="s">
        <v>568</v>
      </c>
      <c r="B15" s="502"/>
      <c r="C15" s="503"/>
      <c r="D15" s="503"/>
      <c r="E15" s="503"/>
      <c r="F15" s="504">
        <f t="shared" si="0"/>
        <v>0</v>
      </c>
    </row>
    <row r="16" spans="1:6" ht="12.75" customHeight="1">
      <c r="A16" s="501">
        <v>5</v>
      </c>
      <c r="B16" s="502"/>
      <c r="C16" s="503"/>
      <c r="D16" s="503"/>
      <c r="E16" s="503"/>
      <c r="F16" s="504">
        <f t="shared" si="0"/>
        <v>0</v>
      </c>
    </row>
    <row r="17" spans="1:6" ht="12.75" customHeight="1">
      <c r="A17" s="501">
        <v>6</v>
      </c>
      <c r="B17" s="502"/>
      <c r="C17" s="503"/>
      <c r="D17" s="503"/>
      <c r="E17" s="503"/>
      <c r="F17" s="504">
        <f t="shared" si="0"/>
        <v>0</v>
      </c>
    </row>
    <row r="18" spans="1:6" ht="12.75" customHeight="1">
      <c r="A18" s="501">
        <v>7</v>
      </c>
      <c r="B18" s="502"/>
      <c r="C18" s="503"/>
      <c r="D18" s="503"/>
      <c r="E18" s="503"/>
      <c r="F18" s="504">
        <f t="shared" si="0"/>
        <v>0</v>
      </c>
    </row>
    <row r="19" spans="1:6" ht="12.75" customHeight="1">
      <c r="A19" s="501">
        <v>8</v>
      </c>
      <c r="B19" s="502"/>
      <c r="C19" s="503"/>
      <c r="D19" s="503"/>
      <c r="E19" s="503"/>
      <c r="F19" s="504">
        <f t="shared" si="0"/>
        <v>0</v>
      </c>
    </row>
    <row r="20" spans="1:6" ht="12.75" customHeight="1">
      <c r="A20" s="501">
        <v>9</v>
      </c>
      <c r="B20" s="502"/>
      <c r="C20" s="503"/>
      <c r="D20" s="503"/>
      <c r="E20" s="503"/>
      <c r="F20" s="504">
        <f t="shared" si="0"/>
        <v>0</v>
      </c>
    </row>
    <row r="21" spans="1:6" ht="12.75" customHeight="1">
      <c r="A21" s="501">
        <v>10</v>
      </c>
      <c r="B21" s="502"/>
      <c r="C21" s="503"/>
      <c r="D21" s="503"/>
      <c r="E21" s="503"/>
      <c r="F21" s="504">
        <f t="shared" si="0"/>
        <v>0</v>
      </c>
    </row>
    <row r="22" spans="1:6" ht="12.75" customHeight="1">
      <c r="A22" s="501">
        <v>11</v>
      </c>
      <c r="B22" s="502"/>
      <c r="C22" s="503"/>
      <c r="D22" s="503"/>
      <c r="E22" s="503"/>
      <c r="F22" s="504">
        <f t="shared" si="0"/>
        <v>0</v>
      </c>
    </row>
    <row r="23" spans="1:6" ht="12.75" customHeight="1">
      <c r="A23" s="501">
        <v>12</v>
      </c>
      <c r="B23" s="502"/>
      <c r="C23" s="503"/>
      <c r="D23" s="503"/>
      <c r="E23" s="503"/>
      <c r="F23" s="504">
        <f t="shared" si="0"/>
        <v>0</v>
      </c>
    </row>
    <row r="24" spans="1:6" ht="12.75" customHeight="1">
      <c r="A24" s="501">
        <v>13</v>
      </c>
      <c r="B24" s="502"/>
      <c r="C24" s="503"/>
      <c r="D24" s="503"/>
      <c r="E24" s="503"/>
      <c r="F24" s="504">
        <f t="shared" si="0"/>
        <v>0</v>
      </c>
    </row>
    <row r="25" spans="1:6" ht="12" customHeight="1">
      <c r="A25" s="501">
        <v>14</v>
      </c>
      <c r="B25" s="502"/>
      <c r="C25" s="503"/>
      <c r="D25" s="503"/>
      <c r="E25" s="503"/>
      <c r="F25" s="504">
        <f t="shared" si="0"/>
        <v>0</v>
      </c>
    </row>
    <row r="26" spans="1:6" ht="12.75" customHeight="1">
      <c r="A26" s="501">
        <v>15</v>
      </c>
      <c r="B26" s="502"/>
      <c r="C26" s="503"/>
      <c r="D26" s="503"/>
      <c r="E26" s="503"/>
      <c r="F26" s="504">
        <f t="shared" si="0"/>
        <v>0</v>
      </c>
    </row>
    <row r="27" spans="1:16" ht="11.25" customHeight="1">
      <c r="A27" s="505" t="s">
        <v>580</v>
      </c>
      <c r="B27" s="506" t="s">
        <v>854</v>
      </c>
      <c r="C27" s="500">
        <f>SUM(C12:C26)</f>
        <v>0</v>
      </c>
      <c r="D27" s="500"/>
      <c r="E27" s="500">
        <f>SUM(E12:E26)</f>
        <v>0</v>
      </c>
      <c r="F27" s="507">
        <f>SUM(F12:F26)</f>
        <v>0</v>
      </c>
      <c r="G27" s="508"/>
      <c r="H27" s="508"/>
      <c r="I27" s="508"/>
      <c r="J27" s="508"/>
      <c r="K27" s="508"/>
      <c r="L27" s="508"/>
      <c r="M27" s="508"/>
      <c r="N27" s="508"/>
      <c r="O27" s="508"/>
      <c r="P27" s="508"/>
    </row>
    <row r="28" spans="1:6" ht="16.5" customHeight="1">
      <c r="A28" s="501" t="s">
        <v>855</v>
      </c>
      <c r="B28" s="509"/>
      <c r="C28" s="500"/>
      <c r="D28" s="500"/>
      <c r="E28" s="500"/>
      <c r="F28" s="507"/>
    </row>
    <row r="29" spans="1:6" ht="12.75" customHeight="1">
      <c r="A29" s="501" t="s">
        <v>559</v>
      </c>
      <c r="B29" s="509"/>
      <c r="C29" s="503"/>
      <c r="D29" s="503"/>
      <c r="E29" s="503"/>
      <c r="F29" s="504">
        <f>C29-E29</f>
        <v>0</v>
      </c>
    </row>
    <row r="30" spans="1:6" ht="12.75" customHeight="1">
      <c r="A30" s="501" t="s">
        <v>562</v>
      </c>
      <c r="B30" s="509"/>
      <c r="C30" s="503"/>
      <c r="D30" s="503"/>
      <c r="E30" s="503"/>
      <c r="F30" s="504">
        <f aca="true" t="shared" si="1" ref="F30:F43">C30-E30</f>
        <v>0</v>
      </c>
    </row>
    <row r="31" spans="1:6" ht="12.75" customHeight="1">
      <c r="A31" s="501" t="s">
        <v>565</v>
      </c>
      <c r="B31" s="509"/>
      <c r="C31" s="503"/>
      <c r="D31" s="503"/>
      <c r="E31" s="503"/>
      <c r="F31" s="504">
        <f t="shared" si="1"/>
        <v>0</v>
      </c>
    </row>
    <row r="32" spans="1:6" ht="12.75" customHeight="1">
      <c r="A32" s="501" t="s">
        <v>568</v>
      </c>
      <c r="B32" s="509"/>
      <c r="C32" s="503"/>
      <c r="D32" s="503"/>
      <c r="E32" s="503"/>
      <c r="F32" s="504">
        <f t="shared" si="1"/>
        <v>0</v>
      </c>
    </row>
    <row r="33" spans="1:6" ht="12.75" customHeight="1">
      <c r="A33" s="501">
        <v>5</v>
      </c>
      <c r="B33" s="502"/>
      <c r="C33" s="503"/>
      <c r="D33" s="503"/>
      <c r="E33" s="503"/>
      <c r="F33" s="504">
        <f t="shared" si="1"/>
        <v>0</v>
      </c>
    </row>
    <row r="34" spans="1:6" ht="12.75" customHeight="1">
      <c r="A34" s="501">
        <v>6</v>
      </c>
      <c r="B34" s="502"/>
      <c r="C34" s="503"/>
      <c r="D34" s="503"/>
      <c r="E34" s="503"/>
      <c r="F34" s="504">
        <f t="shared" si="1"/>
        <v>0</v>
      </c>
    </row>
    <row r="35" spans="1:6" ht="12.75" customHeight="1">
      <c r="A35" s="501">
        <v>7</v>
      </c>
      <c r="B35" s="502"/>
      <c r="C35" s="503"/>
      <c r="D35" s="503"/>
      <c r="E35" s="503"/>
      <c r="F35" s="504">
        <f t="shared" si="1"/>
        <v>0</v>
      </c>
    </row>
    <row r="36" spans="1:6" ht="12.75" customHeight="1">
      <c r="A36" s="501">
        <v>8</v>
      </c>
      <c r="B36" s="502"/>
      <c r="C36" s="503"/>
      <c r="D36" s="503"/>
      <c r="E36" s="503"/>
      <c r="F36" s="504">
        <f t="shared" si="1"/>
        <v>0</v>
      </c>
    </row>
    <row r="37" spans="1:6" ht="12.75" customHeight="1">
      <c r="A37" s="501">
        <v>9</v>
      </c>
      <c r="B37" s="502"/>
      <c r="C37" s="503"/>
      <c r="D37" s="503"/>
      <c r="E37" s="503"/>
      <c r="F37" s="504">
        <f t="shared" si="1"/>
        <v>0</v>
      </c>
    </row>
    <row r="38" spans="1:6" ht="12.75" customHeight="1">
      <c r="A38" s="501">
        <v>10</v>
      </c>
      <c r="B38" s="502"/>
      <c r="C38" s="503"/>
      <c r="D38" s="503"/>
      <c r="E38" s="503"/>
      <c r="F38" s="504">
        <f t="shared" si="1"/>
        <v>0</v>
      </c>
    </row>
    <row r="39" spans="1:6" ht="12.75" customHeight="1">
      <c r="A39" s="501">
        <v>11</v>
      </c>
      <c r="B39" s="502"/>
      <c r="C39" s="503"/>
      <c r="D39" s="503"/>
      <c r="E39" s="503"/>
      <c r="F39" s="504">
        <f t="shared" si="1"/>
        <v>0</v>
      </c>
    </row>
    <row r="40" spans="1:6" ht="12.75" customHeight="1">
      <c r="A40" s="501">
        <v>12</v>
      </c>
      <c r="B40" s="502"/>
      <c r="C40" s="503"/>
      <c r="D40" s="503"/>
      <c r="E40" s="503"/>
      <c r="F40" s="504">
        <f t="shared" si="1"/>
        <v>0</v>
      </c>
    </row>
    <row r="41" spans="1:6" ht="12.75" customHeight="1">
      <c r="A41" s="501">
        <v>13</v>
      </c>
      <c r="B41" s="502"/>
      <c r="C41" s="503"/>
      <c r="D41" s="503"/>
      <c r="E41" s="503"/>
      <c r="F41" s="504">
        <f t="shared" si="1"/>
        <v>0</v>
      </c>
    </row>
    <row r="42" spans="1:6" ht="12" customHeight="1">
      <c r="A42" s="501">
        <v>14</v>
      </c>
      <c r="B42" s="502"/>
      <c r="C42" s="503"/>
      <c r="D42" s="503"/>
      <c r="E42" s="503"/>
      <c r="F42" s="504">
        <f t="shared" si="1"/>
        <v>0</v>
      </c>
    </row>
    <row r="43" spans="1:6" ht="12.75" customHeight="1">
      <c r="A43" s="501">
        <v>15</v>
      </c>
      <c r="B43" s="502"/>
      <c r="C43" s="503"/>
      <c r="D43" s="503"/>
      <c r="E43" s="503"/>
      <c r="F43" s="504">
        <f t="shared" si="1"/>
        <v>0</v>
      </c>
    </row>
    <row r="44" spans="1:16" ht="15" customHeight="1">
      <c r="A44" s="505" t="s">
        <v>837</v>
      </c>
      <c r="B44" s="506" t="s">
        <v>856</v>
      </c>
      <c r="C44" s="500">
        <f>SUM(C29:C43)</f>
        <v>0</v>
      </c>
      <c r="D44" s="500"/>
      <c r="E44" s="500">
        <f>SUM(E29:E43)</f>
        <v>0</v>
      </c>
      <c r="F44" s="507">
        <f>SUM(F29:F43)</f>
        <v>0</v>
      </c>
      <c r="G44" s="508"/>
      <c r="H44" s="508"/>
      <c r="I44" s="508"/>
      <c r="J44" s="508"/>
      <c r="K44" s="508"/>
      <c r="L44" s="508"/>
      <c r="M44" s="508"/>
      <c r="N44" s="508"/>
      <c r="O44" s="508"/>
      <c r="P44" s="508"/>
    </row>
    <row r="45" spans="1:6" ht="12.75" customHeight="1">
      <c r="A45" s="501" t="s">
        <v>857</v>
      </c>
      <c r="B45" s="509"/>
      <c r="C45" s="500"/>
      <c r="D45" s="500"/>
      <c r="E45" s="500"/>
      <c r="F45" s="507"/>
    </row>
    <row r="46" spans="1:6" ht="12.75" customHeight="1">
      <c r="A46" s="501" t="s">
        <v>559</v>
      </c>
      <c r="B46" s="509"/>
      <c r="C46" s="503"/>
      <c r="D46" s="503"/>
      <c r="E46" s="503"/>
      <c r="F46" s="504">
        <f>C46-E46</f>
        <v>0</v>
      </c>
    </row>
    <row r="47" spans="1:6" ht="12.75" customHeight="1">
      <c r="A47" s="501" t="s">
        <v>562</v>
      </c>
      <c r="B47" s="509"/>
      <c r="C47" s="503"/>
      <c r="D47" s="503"/>
      <c r="E47" s="503"/>
      <c r="F47" s="504">
        <f aca="true" t="shared" si="2" ref="F47:F60">C47-E47</f>
        <v>0</v>
      </c>
    </row>
    <row r="48" spans="1:6" ht="12.75" customHeight="1">
      <c r="A48" s="501" t="s">
        <v>565</v>
      </c>
      <c r="B48" s="509"/>
      <c r="C48" s="503"/>
      <c r="D48" s="503"/>
      <c r="E48" s="503"/>
      <c r="F48" s="504">
        <f t="shared" si="2"/>
        <v>0</v>
      </c>
    </row>
    <row r="49" spans="1:6" ht="12.75" customHeight="1">
      <c r="A49" s="501" t="s">
        <v>568</v>
      </c>
      <c r="B49" s="509"/>
      <c r="C49" s="503"/>
      <c r="D49" s="503"/>
      <c r="E49" s="503"/>
      <c r="F49" s="504">
        <f t="shared" si="2"/>
        <v>0</v>
      </c>
    </row>
    <row r="50" spans="1:6" ht="12.75" customHeight="1">
      <c r="A50" s="501">
        <v>5</v>
      </c>
      <c r="B50" s="502"/>
      <c r="C50" s="503"/>
      <c r="D50" s="503"/>
      <c r="E50" s="503"/>
      <c r="F50" s="504">
        <f t="shared" si="2"/>
        <v>0</v>
      </c>
    </row>
    <row r="51" spans="1:6" ht="12.75" customHeight="1">
      <c r="A51" s="501">
        <v>6</v>
      </c>
      <c r="B51" s="502"/>
      <c r="C51" s="503"/>
      <c r="D51" s="503"/>
      <c r="E51" s="503"/>
      <c r="F51" s="504">
        <f t="shared" si="2"/>
        <v>0</v>
      </c>
    </row>
    <row r="52" spans="1:6" ht="12.75" customHeight="1">
      <c r="A52" s="501">
        <v>7</v>
      </c>
      <c r="B52" s="502"/>
      <c r="C52" s="503"/>
      <c r="D52" s="503"/>
      <c r="E52" s="503"/>
      <c r="F52" s="504">
        <f t="shared" si="2"/>
        <v>0</v>
      </c>
    </row>
    <row r="53" spans="1:6" ht="12.75" customHeight="1">
      <c r="A53" s="501">
        <v>8</v>
      </c>
      <c r="B53" s="502"/>
      <c r="C53" s="503"/>
      <c r="D53" s="503"/>
      <c r="E53" s="503"/>
      <c r="F53" s="504">
        <f t="shared" si="2"/>
        <v>0</v>
      </c>
    </row>
    <row r="54" spans="1:6" ht="12.75" customHeight="1">
      <c r="A54" s="501">
        <v>9</v>
      </c>
      <c r="B54" s="502"/>
      <c r="C54" s="503"/>
      <c r="D54" s="503"/>
      <c r="E54" s="503"/>
      <c r="F54" s="504">
        <f t="shared" si="2"/>
        <v>0</v>
      </c>
    </row>
    <row r="55" spans="1:6" ht="12.75" customHeight="1">
      <c r="A55" s="501">
        <v>10</v>
      </c>
      <c r="B55" s="502"/>
      <c r="C55" s="503"/>
      <c r="D55" s="503"/>
      <c r="E55" s="503"/>
      <c r="F55" s="504">
        <f t="shared" si="2"/>
        <v>0</v>
      </c>
    </row>
    <row r="56" spans="1:6" ht="12.75" customHeight="1">
      <c r="A56" s="501">
        <v>11</v>
      </c>
      <c r="B56" s="502"/>
      <c r="C56" s="503"/>
      <c r="D56" s="503"/>
      <c r="E56" s="503"/>
      <c r="F56" s="504">
        <f t="shared" si="2"/>
        <v>0</v>
      </c>
    </row>
    <row r="57" spans="1:6" ht="12.75" customHeight="1">
      <c r="A57" s="501">
        <v>12</v>
      </c>
      <c r="B57" s="502"/>
      <c r="C57" s="503"/>
      <c r="D57" s="503"/>
      <c r="E57" s="503"/>
      <c r="F57" s="504">
        <f t="shared" si="2"/>
        <v>0</v>
      </c>
    </row>
    <row r="58" spans="1:6" ht="12.75" customHeight="1">
      <c r="A58" s="501">
        <v>13</v>
      </c>
      <c r="B58" s="502"/>
      <c r="C58" s="503"/>
      <c r="D58" s="503"/>
      <c r="E58" s="503"/>
      <c r="F58" s="504">
        <f t="shared" si="2"/>
        <v>0</v>
      </c>
    </row>
    <row r="59" spans="1:6" ht="12" customHeight="1">
      <c r="A59" s="501">
        <v>14</v>
      </c>
      <c r="B59" s="502"/>
      <c r="C59" s="503"/>
      <c r="D59" s="503"/>
      <c r="E59" s="503"/>
      <c r="F59" s="504">
        <f t="shared" si="2"/>
        <v>0</v>
      </c>
    </row>
    <row r="60" spans="1:6" ht="12.75" customHeight="1">
      <c r="A60" s="501">
        <v>15</v>
      </c>
      <c r="B60" s="502"/>
      <c r="C60" s="503"/>
      <c r="D60" s="503"/>
      <c r="E60" s="503"/>
      <c r="F60" s="504">
        <f t="shared" si="2"/>
        <v>0</v>
      </c>
    </row>
    <row r="61" spans="1:16" ht="12" customHeight="1">
      <c r="A61" s="505" t="s">
        <v>858</v>
      </c>
      <c r="B61" s="506" t="s">
        <v>859</v>
      </c>
      <c r="C61" s="500">
        <f>SUM(C46:C60)</f>
        <v>0</v>
      </c>
      <c r="D61" s="500"/>
      <c r="E61" s="500">
        <f>SUM(E46:E60)</f>
        <v>0</v>
      </c>
      <c r="F61" s="507">
        <f>SUM(F46:F60)</f>
        <v>0</v>
      </c>
      <c r="G61" s="508"/>
      <c r="H61" s="508"/>
      <c r="I61" s="508"/>
      <c r="J61" s="508"/>
      <c r="K61" s="508"/>
      <c r="L61" s="508"/>
      <c r="M61" s="508"/>
      <c r="N61" s="508"/>
      <c r="O61" s="508"/>
      <c r="P61" s="508"/>
    </row>
    <row r="62" spans="1:6" ht="18.75" customHeight="1">
      <c r="A62" s="501" t="s">
        <v>860</v>
      </c>
      <c r="B62" s="509"/>
      <c r="C62" s="500"/>
      <c r="D62" s="500"/>
      <c r="E62" s="500"/>
      <c r="F62" s="507"/>
    </row>
    <row r="63" spans="1:6" ht="12.75" customHeight="1">
      <c r="A63" s="501" t="s">
        <v>559</v>
      </c>
      <c r="B63" s="509"/>
      <c r="C63" s="503"/>
      <c r="D63" s="503"/>
      <c r="E63" s="503"/>
      <c r="F63" s="504">
        <f>C63-E63</f>
        <v>0</v>
      </c>
    </row>
    <row r="64" spans="1:6" ht="12.75" customHeight="1">
      <c r="A64" s="501" t="s">
        <v>562</v>
      </c>
      <c r="B64" s="509"/>
      <c r="C64" s="503"/>
      <c r="D64" s="503"/>
      <c r="E64" s="503"/>
      <c r="F64" s="504">
        <f aca="true" t="shared" si="3" ref="F64:F77">C64-E64</f>
        <v>0</v>
      </c>
    </row>
    <row r="65" spans="1:6" ht="12.75" customHeight="1">
      <c r="A65" s="501" t="s">
        <v>565</v>
      </c>
      <c r="B65" s="509"/>
      <c r="C65" s="503"/>
      <c r="D65" s="503"/>
      <c r="E65" s="503"/>
      <c r="F65" s="504">
        <f t="shared" si="3"/>
        <v>0</v>
      </c>
    </row>
    <row r="66" spans="1:6" ht="12.75" customHeight="1">
      <c r="A66" s="501" t="s">
        <v>568</v>
      </c>
      <c r="B66" s="509"/>
      <c r="C66" s="503"/>
      <c r="D66" s="503"/>
      <c r="E66" s="503"/>
      <c r="F66" s="504">
        <f t="shared" si="3"/>
        <v>0</v>
      </c>
    </row>
    <row r="67" spans="1:6" ht="12.75" customHeight="1">
      <c r="A67" s="501">
        <v>5</v>
      </c>
      <c r="B67" s="502"/>
      <c r="C67" s="503"/>
      <c r="D67" s="503"/>
      <c r="E67" s="503"/>
      <c r="F67" s="504">
        <f t="shared" si="3"/>
        <v>0</v>
      </c>
    </row>
    <row r="68" spans="1:6" ht="12.75" customHeight="1">
      <c r="A68" s="501">
        <v>6</v>
      </c>
      <c r="B68" s="502"/>
      <c r="C68" s="503"/>
      <c r="D68" s="503"/>
      <c r="E68" s="503"/>
      <c r="F68" s="504">
        <f t="shared" si="3"/>
        <v>0</v>
      </c>
    </row>
    <row r="69" spans="1:6" ht="12.75" customHeight="1">
      <c r="A69" s="501">
        <v>7</v>
      </c>
      <c r="B69" s="502"/>
      <c r="C69" s="503"/>
      <c r="D69" s="503"/>
      <c r="E69" s="503"/>
      <c r="F69" s="504">
        <f t="shared" si="3"/>
        <v>0</v>
      </c>
    </row>
    <row r="70" spans="1:6" ht="12.75" customHeight="1">
      <c r="A70" s="501">
        <v>8</v>
      </c>
      <c r="B70" s="502"/>
      <c r="C70" s="503"/>
      <c r="D70" s="503"/>
      <c r="E70" s="503"/>
      <c r="F70" s="504">
        <f t="shared" si="3"/>
        <v>0</v>
      </c>
    </row>
    <row r="71" spans="1:6" ht="12.75" customHeight="1">
      <c r="A71" s="501">
        <v>9</v>
      </c>
      <c r="B71" s="502"/>
      <c r="C71" s="503"/>
      <c r="D71" s="503"/>
      <c r="E71" s="503"/>
      <c r="F71" s="504">
        <f t="shared" si="3"/>
        <v>0</v>
      </c>
    </row>
    <row r="72" spans="1:6" ht="12.75" customHeight="1">
      <c r="A72" s="501">
        <v>10</v>
      </c>
      <c r="B72" s="502"/>
      <c r="C72" s="503"/>
      <c r="D72" s="503"/>
      <c r="E72" s="503"/>
      <c r="F72" s="504">
        <f t="shared" si="3"/>
        <v>0</v>
      </c>
    </row>
    <row r="73" spans="1:6" ht="12.75" customHeight="1">
      <c r="A73" s="501">
        <v>11</v>
      </c>
      <c r="B73" s="502"/>
      <c r="C73" s="503"/>
      <c r="D73" s="503"/>
      <c r="E73" s="503"/>
      <c r="F73" s="504">
        <f t="shared" si="3"/>
        <v>0</v>
      </c>
    </row>
    <row r="74" spans="1:6" ht="12.75" customHeight="1">
      <c r="A74" s="501">
        <v>12</v>
      </c>
      <c r="B74" s="502"/>
      <c r="C74" s="503"/>
      <c r="D74" s="503"/>
      <c r="E74" s="503"/>
      <c r="F74" s="504">
        <f t="shared" si="3"/>
        <v>0</v>
      </c>
    </row>
    <row r="75" spans="1:6" ht="12.75" customHeight="1">
      <c r="A75" s="501">
        <v>13</v>
      </c>
      <c r="B75" s="502"/>
      <c r="C75" s="503"/>
      <c r="D75" s="503"/>
      <c r="E75" s="503"/>
      <c r="F75" s="504">
        <f t="shared" si="3"/>
        <v>0</v>
      </c>
    </row>
    <row r="76" spans="1:6" ht="12" customHeight="1">
      <c r="A76" s="501">
        <v>14</v>
      </c>
      <c r="B76" s="502"/>
      <c r="C76" s="503"/>
      <c r="D76" s="503"/>
      <c r="E76" s="503"/>
      <c r="F76" s="504">
        <f t="shared" si="3"/>
        <v>0</v>
      </c>
    </row>
    <row r="77" spans="1:6" ht="12.75" customHeight="1">
      <c r="A77" s="501">
        <v>15</v>
      </c>
      <c r="B77" s="502"/>
      <c r="C77" s="503"/>
      <c r="D77" s="503"/>
      <c r="E77" s="503"/>
      <c r="F77" s="504">
        <f t="shared" si="3"/>
        <v>0</v>
      </c>
    </row>
    <row r="78" spans="1:16" ht="14.25" customHeight="1">
      <c r="A78" s="505" t="s">
        <v>597</v>
      </c>
      <c r="B78" s="506" t="s">
        <v>861</v>
      </c>
      <c r="C78" s="500">
        <f>SUM(C63:C77)</f>
        <v>0</v>
      </c>
      <c r="D78" s="500"/>
      <c r="E78" s="500">
        <f>SUM(E63:E77)</f>
        <v>0</v>
      </c>
      <c r="F78" s="507">
        <f>SUM(F63:F77)</f>
        <v>0</v>
      </c>
      <c r="G78" s="508"/>
      <c r="H78" s="508"/>
      <c r="I78" s="508"/>
      <c r="J78" s="508"/>
      <c r="K78" s="508"/>
      <c r="L78" s="508"/>
      <c r="M78" s="508"/>
      <c r="N78" s="508"/>
      <c r="O78" s="508"/>
      <c r="P78" s="508"/>
    </row>
    <row r="79" spans="1:16" ht="20.25" customHeight="1">
      <c r="A79" s="510" t="s">
        <v>862</v>
      </c>
      <c r="B79" s="506" t="s">
        <v>863</v>
      </c>
      <c r="C79" s="500">
        <f>C78+C61+C44+C27</f>
        <v>0</v>
      </c>
      <c r="D79" s="500"/>
      <c r="E79" s="500">
        <f>E78+E61+E44+E27</f>
        <v>0</v>
      </c>
      <c r="F79" s="507">
        <f>F78+F61+F44+F27</f>
        <v>0</v>
      </c>
      <c r="G79" s="508"/>
      <c r="H79" s="508"/>
      <c r="I79" s="508"/>
      <c r="J79" s="508"/>
      <c r="K79" s="508"/>
      <c r="L79" s="508"/>
      <c r="M79" s="508"/>
      <c r="N79" s="508"/>
      <c r="O79" s="508"/>
      <c r="P79" s="508"/>
    </row>
    <row r="80" spans="1:6" ht="15" customHeight="1">
      <c r="A80" s="498" t="s">
        <v>864</v>
      </c>
      <c r="B80" s="506"/>
      <c r="C80" s="500"/>
      <c r="D80" s="500"/>
      <c r="E80" s="500"/>
      <c r="F80" s="507"/>
    </row>
    <row r="81" spans="1:6" ht="14.25" customHeight="1">
      <c r="A81" s="501" t="s">
        <v>851</v>
      </c>
      <c r="B81" s="509"/>
      <c r="C81" s="500"/>
      <c r="D81" s="500"/>
      <c r="E81" s="500"/>
      <c r="F81" s="507"/>
    </row>
    <row r="82" spans="1:6" ht="12.75" customHeight="1">
      <c r="A82" s="501" t="s">
        <v>852</v>
      </c>
      <c r="B82" s="509"/>
      <c r="C82" s="503"/>
      <c r="D82" s="503"/>
      <c r="E82" s="503"/>
      <c r="F82" s="504">
        <f>C82-E82</f>
        <v>0</v>
      </c>
    </row>
    <row r="83" spans="1:6" ht="12.75" customHeight="1">
      <c r="A83" s="501" t="s">
        <v>853</v>
      </c>
      <c r="B83" s="509"/>
      <c r="C83" s="503"/>
      <c r="D83" s="503"/>
      <c r="E83" s="503"/>
      <c r="F83" s="504">
        <f aca="true" t="shared" si="4" ref="F83:F96">C83-E83</f>
        <v>0</v>
      </c>
    </row>
    <row r="84" spans="1:6" ht="12.75" customHeight="1">
      <c r="A84" s="501" t="s">
        <v>565</v>
      </c>
      <c r="B84" s="509"/>
      <c r="C84" s="503"/>
      <c r="D84" s="503"/>
      <c r="E84" s="503"/>
      <c r="F84" s="504">
        <f t="shared" si="4"/>
        <v>0</v>
      </c>
    </row>
    <row r="85" spans="1:6" ht="12.75" customHeight="1">
      <c r="A85" s="501" t="s">
        <v>568</v>
      </c>
      <c r="B85" s="509"/>
      <c r="C85" s="503"/>
      <c r="D85" s="503"/>
      <c r="E85" s="503"/>
      <c r="F85" s="504">
        <f t="shared" si="4"/>
        <v>0</v>
      </c>
    </row>
    <row r="86" spans="1:6" ht="12.75" customHeight="1">
      <c r="A86" s="501">
        <v>5</v>
      </c>
      <c r="B86" s="502"/>
      <c r="C86" s="503"/>
      <c r="D86" s="503"/>
      <c r="E86" s="503"/>
      <c r="F86" s="504">
        <f t="shared" si="4"/>
        <v>0</v>
      </c>
    </row>
    <row r="87" spans="1:6" ht="12.75" customHeight="1">
      <c r="A87" s="501">
        <v>6</v>
      </c>
      <c r="B87" s="502"/>
      <c r="C87" s="503"/>
      <c r="D87" s="503"/>
      <c r="E87" s="503"/>
      <c r="F87" s="504">
        <f t="shared" si="4"/>
        <v>0</v>
      </c>
    </row>
    <row r="88" spans="1:6" ht="12.75" customHeight="1">
      <c r="A88" s="501">
        <v>7</v>
      </c>
      <c r="B88" s="502"/>
      <c r="C88" s="503"/>
      <c r="D88" s="503"/>
      <c r="E88" s="503"/>
      <c r="F88" s="504">
        <f t="shared" si="4"/>
        <v>0</v>
      </c>
    </row>
    <row r="89" spans="1:6" ht="12.75" customHeight="1">
      <c r="A89" s="501">
        <v>8</v>
      </c>
      <c r="B89" s="502"/>
      <c r="C89" s="503"/>
      <c r="D89" s="503"/>
      <c r="E89" s="503"/>
      <c r="F89" s="504">
        <f t="shared" si="4"/>
        <v>0</v>
      </c>
    </row>
    <row r="90" spans="1:6" ht="12" customHeight="1">
      <c r="A90" s="501">
        <v>9</v>
      </c>
      <c r="B90" s="502"/>
      <c r="C90" s="503"/>
      <c r="D90" s="503"/>
      <c r="E90" s="503"/>
      <c r="F90" s="504">
        <f t="shared" si="4"/>
        <v>0</v>
      </c>
    </row>
    <row r="91" spans="1:6" ht="12.75" customHeight="1">
      <c r="A91" s="501">
        <v>10</v>
      </c>
      <c r="B91" s="502"/>
      <c r="C91" s="503"/>
      <c r="D91" s="503"/>
      <c r="E91" s="503"/>
      <c r="F91" s="504">
        <f t="shared" si="4"/>
        <v>0</v>
      </c>
    </row>
    <row r="92" spans="1:6" ht="12.75" customHeight="1">
      <c r="A92" s="501">
        <v>11</v>
      </c>
      <c r="B92" s="502"/>
      <c r="C92" s="503"/>
      <c r="D92" s="503"/>
      <c r="E92" s="503"/>
      <c r="F92" s="504">
        <f t="shared" si="4"/>
        <v>0</v>
      </c>
    </row>
    <row r="93" spans="1:6" ht="12.75" customHeight="1">
      <c r="A93" s="501">
        <v>12</v>
      </c>
      <c r="B93" s="502"/>
      <c r="C93" s="503"/>
      <c r="D93" s="503"/>
      <c r="E93" s="503"/>
      <c r="F93" s="504">
        <f t="shared" si="4"/>
        <v>0</v>
      </c>
    </row>
    <row r="94" spans="1:6" ht="12.75" customHeight="1">
      <c r="A94" s="501">
        <v>13</v>
      </c>
      <c r="B94" s="502"/>
      <c r="C94" s="503"/>
      <c r="D94" s="503"/>
      <c r="E94" s="503"/>
      <c r="F94" s="504">
        <f t="shared" si="4"/>
        <v>0</v>
      </c>
    </row>
    <row r="95" spans="1:6" ht="12" customHeight="1">
      <c r="A95" s="501">
        <v>14</v>
      </c>
      <c r="B95" s="502"/>
      <c r="C95" s="503"/>
      <c r="D95" s="503"/>
      <c r="E95" s="503"/>
      <c r="F95" s="504">
        <f t="shared" si="4"/>
        <v>0</v>
      </c>
    </row>
    <row r="96" spans="1:6" ht="12.75" customHeight="1">
      <c r="A96" s="501">
        <v>15</v>
      </c>
      <c r="B96" s="502"/>
      <c r="C96" s="503"/>
      <c r="D96" s="503"/>
      <c r="E96" s="503"/>
      <c r="F96" s="504">
        <f t="shared" si="4"/>
        <v>0</v>
      </c>
    </row>
    <row r="97" spans="1:16" ht="15" customHeight="1">
      <c r="A97" s="505" t="s">
        <v>580</v>
      </c>
      <c r="B97" s="506" t="s">
        <v>865</v>
      </c>
      <c r="C97" s="500">
        <f>SUM(C82:C96)</f>
        <v>0</v>
      </c>
      <c r="D97" s="500"/>
      <c r="E97" s="500">
        <f>SUM(E82:E96)</f>
        <v>0</v>
      </c>
      <c r="F97" s="507">
        <f>SUM(F82:F96)</f>
        <v>0</v>
      </c>
      <c r="G97" s="508"/>
      <c r="H97" s="508"/>
      <c r="I97" s="508"/>
      <c r="J97" s="508"/>
      <c r="K97" s="508"/>
      <c r="L97" s="508"/>
      <c r="M97" s="508"/>
      <c r="N97" s="508"/>
      <c r="O97" s="508"/>
      <c r="P97" s="508"/>
    </row>
    <row r="98" spans="1:6" ht="15.75" customHeight="1">
      <c r="A98" s="501" t="s">
        <v>855</v>
      </c>
      <c r="B98" s="509"/>
      <c r="C98" s="500"/>
      <c r="D98" s="500"/>
      <c r="E98" s="500"/>
      <c r="F98" s="507"/>
    </row>
    <row r="99" spans="1:6" ht="12.75" customHeight="1">
      <c r="A99" s="501" t="s">
        <v>559</v>
      </c>
      <c r="B99" s="509"/>
      <c r="C99" s="503"/>
      <c r="D99" s="503"/>
      <c r="E99" s="503"/>
      <c r="F99" s="504">
        <f>C99-E99</f>
        <v>0</v>
      </c>
    </row>
    <row r="100" spans="1:6" ht="12.75" customHeight="1">
      <c r="A100" s="501" t="s">
        <v>562</v>
      </c>
      <c r="B100" s="509"/>
      <c r="C100" s="503"/>
      <c r="D100" s="503"/>
      <c r="E100" s="503"/>
      <c r="F100" s="504">
        <f aca="true" t="shared" si="5" ref="F100:F113">C100-E100</f>
        <v>0</v>
      </c>
    </row>
    <row r="101" spans="1:6" ht="12.75" customHeight="1">
      <c r="A101" s="501" t="s">
        <v>565</v>
      </c>
      <c r="B101" s="509"/>
      <c r="C101" s="503"/>
      <c r="D101" s="503"/>
      <c r="E101" s="503"/>
      <c r="F101" s="504">
        <f t="shared" si="5"/>
        <v>0</v>
      </c>
    </row>
    <row r="102" spans="1:6" ht="12.75" customHeight="1">
      <c r="A102" s="501" t="s">
        <v>568</v>
      </c>
      <c r="B102" s="509"/>
      <c r="C102" s="503"/>
      <c r="D102" s="503"/>
      <c r="E102" s="503"/>
      <c r="F102" s="504">
        <f t="shared" si="5"/>
        <v>0</v>
      </c>
    </row>
    <row r="103" spans="1:6" ht="12.75" customHeight="1">
      <c r="A103" s="501">
        <v>5</v>
      </c>
      <c r="B103" s="502"/>
      <c r="C103" s="503"/>
      <c r="D103" s="503"/>
      <c r="E103" s="503"/>
      <c r="F103" s="504">
        <f t="shared" si="5"/>
        <v>0</v>
      </c>
    </row>
    <row r="104" spans="1:6" ht="12.75" customHeight="1">
      <c r="A104" s="501">
        <v>6</v>
      </c>
      <c r="B104" s="502"/>
      <c r="C104" s="503"/>
      <c r="D104" s="503"/>
      <c r="E104" s="503"/>
      <c r="F104" s="504">
        <f t="shared" si="5"/>
        <v>0</v>
      </c>
    </row>
    <row r="105" spans="1:6" ht="12.75" customHeight="1">
      <c r="A105" s="501">
        <v>7</v>
      </c>
      <c r="B105" s="502"/>
      <c r="C105" s="503"/>
      <c r="D105" s="503"/>
      <c r="E105" s="503"/>
      <c r="F105" s="504">
        <f t="shared" si="5"/>
        <v>0</v>
      </c>
    </row>
    <row r="106" spans="1:6" ht="12.75" customHeight="1">
      <c r="A106" s="501">
        <v>8</v>
      </c>
      <c r="B106" s="502"/>
      <c r="C106" s="503"/>
      <c r="D106" s="503"/>
      <c r="E106" s="503"/>
      <c r="F106" s="504">
        <f t="shared" si="5"/>
        <v>0</v>
      </c>
    </row>
    <row r="107" spans="1:6" ht="12" customHeight="1">
      <c r="A107" s="501">
        <v>9</v>
      </c>
      <c r="B107" s="502"/>
      <c r="C107" s="503"/>
      <c r="D107" s="503"/>
      <c r="E107" s="503"/>
      <c r="F107" s="504">
        <f t="shared" si="5"/>
        <v>0</v>
      </c>
    </row>
    <row r="108" spans="1:6" ht="12.75" customHeight="1">
      <c r="A108" s="501">
        <v>10</v>
      </c>
      <c r="B108" s="502"/>
      <c r="C108" s="503"/>
      <c r="D108" s="503"/>
      <c r="E108" s="503"/>
      <c r="F108" s="504">
        <f t="shared" si="5"/>
        <v>0</v>
      </c>
    </row>
    <row r="109" spans="1:6" ht="12.75" customHeight="1">
      <c r="A109" s="501">
        <v>11</v>
      </c>
      <c r="B109" s="502"/>
      <c r="C109" s="503"/>
      <c r="D109" s="503"/>
      <c r="E109" s="503"/>
      <c r="F109" s="504">
        <f t="shared" si="5"/>
        <v>0</v>
      </c>
    </row>
    <row r="110" spans="1:6" ht="12.75" customHeight="1">
      <c r="A110" s="501">
        <v>12</v>
      </c>
      <c r="B110" s="502"/>
      <c r="C110" s="503"/>
      <c r="D110" s="503"/>
      <c r="E110" s="503"/>
      <c r="F110" s="504">
        <f t="shared" si="5"/>
        <v>0</v>
      </c>
    </row>
    <row r="111" spans="1:6" ht="12.75" customHeight="1">
      <c r="A111" s="501">
        <v>13</v>
      </c>
      <c r="B111" s="502"/>
      <c r="C111" s="503"/>
      <c r="D111" s="503"/>
      <c r="E111" s="503"/>
      <c r="F111" s="504">
        <f t="shared" si="5"/>
        <v>0</v>
      </c>
    </row>
    <row r="112" spans="1:6" ht="12" customHeight="1">
      <c r="A112" s="501">
        <v>14</v>
      </c>
      <c r="B112" s="502"/>
      <c r="C112" s="503"/>
      <c r="D112" s="503"/>
      <c r="E112" s="503"/>
      <c r="F112" s="504">
        <f t="shared" si="5"/>
        <v>0</v>
      </c>
    </row>
    <row r="113" spans="1:6" ht="12.75" customHeight="1">
      <c r="A113" s="501">
        <v>15</v>
      </c>
      <c r="B113" s="502"/>
      <c r="C113" s="503"/>
      <c r="D113" s="503"/>
      <c r="E113" s="503"/>
      <c r="F113" s="504">
        <f t="shared" si="5"/>
        <v>0</v>
      </c>
    </row>
    <row r="114" spans="1:16" ht="11.25" customHeight="1">
      <c r="A114" s="505" t="s">
        <v>837</v>
      </c>
      <c r="B114" s="506" t="s">
        <v>866</v>
      </c>
      <c r="C114" s="500">
        <f>SUM(C99:C113)</f>
        <v>0</v>
      </c>
      <c r="D114" s="500"/>
      <c r="E114" s="500">
        <f>SUM(E99:E113)</f>
        <v>0</v>
      </c>
      <c r="F114" s="507">
        <f>SUM(F99:F113)</f>
        <v>0</v>
      </c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</row>
    <row r="115" spans="1:6" ht="15" customHeight="1">
      <c r="A115" s="501" t="s">
        <v>857</v>
      </c>
      <c r="B115" s="509"/>
      <c r="C115" s="500"/>
      <c r="D115" s="500"/>
      <c r="E115" s="500"/>
      <c r="F115" s="507"/>
    </row>
    <row r="116" spans="1:6" ht="12.75" customHeight="1">
      <c r="A116" s="501" t="s">
        <v>559</v>
      </c>
      <c r="B116" s="509"/>
      <c r="C116" s="503"/>
      <c r="D116" s="503"/>
      <c r="E116" s="503"/>
      <c r="F116" s="504">
        <f>C116-E116</f>
        <v>0</v>
      </c>
    </row>
    <row r="117" spans="1:6" ht="12.75" customHeight="1">
      <c r="A117" s="501" t="s">
        <v>562</v>
      </c>
      <c r="B117" s="509"/>
      <c r="C117" s="503"/>
      <c r="D117" s="503"/>
      <c r="E117" s="503"/>
      <c r="F117" s="504">
        <f aca="true" t="shared" si="6" ref="F117:F130">C117-E117</f>
        <v>0</v>
      </c>
    </row>
    <row r="118" spans="1:6" ht="12.75" customHeight="1">
      <c r="A118" s="501" t="s">
        <v>565</v>
      </c>
      <c r="B118" s="509"/>
      <c r="C118" s="503"/>
      <c r="D118" s="503"/>
      <c r="E118" s="503"/>
      <c r="F118" s="504">
        <f t="shared" si="6"/>
        <v>0</v>
      </c>
    </row>
    <row r="119" spans="1:6" ht="12.75" customHeight="1">
      <c r="A119" s="501" t="s">
        <v>568</v>
      </c>
      <c r="B119" s="509"/>
      <c r="C119" s="503"/>
      <c r="D119" s="503"/>
      <c r="E119" s="503"/>
      <c r="F119" s="504">
        <f t="shared" si="6"/>
        <v>0</v>
      </c>
    </row>
    <row r="120" spans="1:6" ht="12.75" customHeight="1">
      <c r="A120" s="501">
        <v>5</v>
      </c>
      <c r="B120" s="502"/>
      <c r="C120" s="503"/>
      <c r="D120" s="503"/>
      <c r="E120" s="503"/>
      <c r="F120" s="504">
        <f t="shared" si="6"/>
        <v>0</v>
      </c>
    </row>
    <row r="121" spans="1:6" ht="12.75" customHeight="1">
      <c r="A121" s="501">
        <v>6</v>
      </c>
      <c r="B121" s="502"/>
      <c r="C121" s="503"/>
      <c r="D121" s="503"/>
      <c r="E121" s="503"/>
      <c r="F121" s="504">
        <f t="shared" si="6"/>
        <v>0</v>
      </c>
    </row>
    <row r="122" spans="1:6" ht="12.75" customHeight="1">
      <c r="A122" s="501">
        <v>7</v>
      </c>
      <c r="B122" s="502"/>
      <c r="C122" s="503"/>
      <c r="D122" s="503"/>
      <c r="E122" s="503"/>
      <c r="F122" s="504">
        <f t="shared" si="6"/>
        <v>0</v>
      </c>
    </row>
    <row r="123" spans="1:6" ht="12.75" customHeight="1">
      <c r="A123" s="501">
        <v>8</v>
      </c>
      <c r="B123" s="502"/>
      <c r="C123" s="503"/>
      <c r="D123" s="503"/>
      <c r="E123" s="503"/>
      <c r="F123" s="504">
        <f t="shared" si="6"/>
        <v>0</v>
      </c>
    </row>
    <row r="124" spans="1:6" ht="12" customHeight="1">
      <c r="A124" s="501">
        <v>9</v>
      </c>
      <c r="B124" s="502"/>
      <c r="C124" s="503"/>
      <c r="D124" s="503"/>
      <c r="E124" s="503"/>
      <c r="F124" s="504">
        <f t="shared" si="6"/>
        <v>0</v>
      </c>
    </row>
    <row r="125" spans="1:6" ht="12.75" customHeight="1">
      <c r="A125" s="501">
        <v>10</v>
      </c>
      <c r="B125" s="502"/>
      <c r="C125" s="503"/>
      <c r="D125" s="503"/>
      <c r="E125" s="503"/>
      <c r="F125" s="504">
        <f t="shared" si="6"/>
        <v>0</v>
      </c>
    </row>
    <row r="126" spans="1:6" ht="12.75" customHeight="1">
      <c r="A126" s="501">
        <v>11</v>
      </c>
      <c r="B126" s="502"/>
      <c r="C126" s="503"/>
      <c r="D126" s="503"/>
      <c r="E126" s="503"/>
      <c r="F126" s="504">
        <f t="shared" si="6"/>
        <v>0</v>
      </c>
    </row>
    <row r="127" spans="1:6" ht="12.75" customHeight="1">
      <c r="A127" s="501">
        <v>12</v>
      </c>
      <c r="B127" s="502"/>
      <c r="C127" s="503"/>
      <c r="D127" s="503"/>
      <c r="E127" s="503"/>
      <c r="F127" s="504">
        <f t="shared" si="6"/>
        <v>0</v>
      </c>
    </row>
    <row r="128" spans="1:6" ht="12.75" customHeight="1">
      <c r="A128" s="501">
        <v>13</v>
      </c>
      <c r="B128" s="502"/>
      <c r="C128" s="503"/>
      <c r="D128" s="503"/>
      <c r="E128" s="503"/>
      <c r="F128" s="504">
        <f t="shared" si="6"/>
        <v>0</v>
      </c>
    </row>
    <row r="129" spans="1:6" ht="12" customHeight="1">
      <c r="A129" s="501">
        <v>14</v>
      </c>
      <c r="B129" s="502"/>
      <c r="C129" s="503"/>
      <c r="D129" s="503"/>
      <c r="E129" s="503"/>
      <c r="F129" s="504">
        <f t="shared" si="6"/>
        <v>0</v>
      </c>
    </row>
    <row r="130" spans="1:6" ht="12.75" customHeight="1">
      <c r="A130" s="501">
        <v>15</v>
      </c>
      <c r="B130" s="502"/>
      <c r="C130" s="503"/>
      <c r="D130" s="503"/>
      <c r="E130" s="503"/>
      <c r="F130" s="504">
        <f t="shared" si="6"/>
        <v>0</v>
      </c>
    </row>
    <row r="131" spans="1:16" ht="15.75" customHeight="1">
      <c r="A131" s="505" t="s">
        <v>858</v>
      </c>
      <c r="B131" s="506" t="s">
        <v>867</v>
      </c>
      <c r="C131" s="500">
        <f>SUM(C116:C130)</f>
        <v>0</v>
      </c>
      <c r="D131" s="500"/>
      <c r="E131" s="500">
        <f>SUM(E116:E130)</f>
        <v>0</v>
      </c>
      <c r="F131" s="507">
        <f>SUM(F116:F130)</f>
        <v>0</v>
      </c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</row>
    <row r="132" spans="1:6" ht="12.75" customHeight="1">
      <c r="A132" s="501" t="s">
        <v>860</v>
      </c>
      <c r="B132" s="509"/>
      <c r="C132" s="500"/>
      <c r="D132" s="500"/>
      <c r="E132" s="500"/>
      <c r="F132" s="507"/>
    </row>
    <row r="133" spans="1:6" ht="12.75" customHeight="1">
      <c r="A133" s="501" t="s">
        <v>559</v>
      </c>
      <c r="B133" s="509"/>
      <c r="C133" s="503"/>
      <c r="D133" s="503"/>
      <c r="E133" s="503"/>
      <c r="F133" s="504">
        <f>C133-E133</f>
        <v>0</v>
      </c>
    </row>
    <row r="134" spans="1:6" ht="12.75" customHeight="1">
      <c r="A134" s="501" t="s">
        <v>562</v>
      </c>
      <c r="B134" s="509"/>
      <c r="C134" s="503"/>
      <c r="D134" s="503"/>
      <c r="E134" s="503"/>
      <c r="F134" s="504">
        <f aca="true" t="shared" si="7" ref="F134:F147">C134-E134</f>
        <v>0</v>
      </c>
    </row>
    <row r="135" spans="1:6" ht="12.75" customHeight="1">
      <c r="A135" s="501" t="s">
        <v>565</v>
      </c>
      <c r="B135" s="509"/>
      <c r="C135" s="503"/>
      <c r="D135" s="503"/>
      <c r="E135" s="503"/>
      <c r="F135" s="504">
        <f t="shared" si="7"/>
        <v>0</v>
      </c>
    </row>
    <row r="136" spans="1:6" ht="12.75" customHeight="1">
      <c r="A136" s="501" t="s">
        <v>568</v>
      </c>
      <c r="B136" s="509"/>
      <c r="C136" s="503"/>
      <c r="D136" s="503"/>
      <c r="E136" s="503"/>
      <c r="F136" s="504">
        <f t="shared" si="7"/>
        <v>0</v>
      </c>
    </row>
    <row r="137" spans="1:6" ht="12.75" customHeight="1">
      <c r="A137" s="501">
        <v>5</v>
      </c>
      <c r="B137" s="502"/>
      <c r="C137" s="503"/>
      <c r="D137" s="503"/>
      <c r="E137" s="503"/>
      <c r="F137" s="504">
        <f t="shared" si="7"/>
        <v>0</v>
      </c>
    </row>
    <row r="138" spans="1:6" ht="12.75" customHeight="1">
      <c r="A138" s="501">
        <v>6</v>
      </c>
      <c r="B138" s="502"/>
      <c r="C138" s="503"/>
      <c r="D138" s="503"/>
      <c r="E138" s="503"/>
      <c r="F138" s="504">
        <f t="shared" si="7"/>
        <v>0</v>
      </c>
    </row>
    <row r="139" spans="1:6" ht="12.75" customHeight="1">
      <c r="A139" s="501">
        <v>7</v>
      </c>
      <c r="B139" s="502"/>
      <c r="C139" s="503"/>
      <c r="D139" s="503"/>
      <c r="E139" s="503"/>
      <c r="F139" s="504">
        <f t="shared" si="7"/>
        <v>0</v>
      </c>
    </row>
    <row r="140" spans="1:6" ht="12.75" customHeight="1">
      <c r="A140" s="501">
        <v>8</v>
      </c>
      <c r="B140" s="502"/>
      <c r="C140" s="503"/>
      <c r="D140" s="503"/>
      <c r="E140" s="503"/>
      <c r="F140" s="504">
        <f t="shared" si="7"/>
        <v>0</v>
      </c>
    </row>
    <row r="141" spans="1:6" ht="12" customHeight="1">
      <c r="A141" s="501">
        <v>9</v>
      </c>
      <c r="B141" s="502"/>
      <c r="C141" s="503"/>
      <c r="D141" s="503"/>
      <c r="E141" s="503"/>
      <c r="F141" s="504">
        <f t="shared" si="7"/>
        <v>0</v>
      </c>
    </row>
    <row r="142" spans="1:6" ht="12.75" customHeight="1">
      <c r="A142" s="501">
        <v>10</v>
      </c>
      <c r="B142" s="502"/>
      <c r="C142" s="503"/>
      <c r="D142" s="503"/>
      <c r="E142" s="503"/>
      <c r="F142" s="504">
        <f t="shared" si="7"/>
        <v>0</v>
      </c>
    </row>
    <row r="143" spans="1:6" ht="12.75" customHeight="1">
      <c r="A143" s="501">
        <v>11</v>
      </c>
      <c r="B143" s="502"/>
      <c r="C143" s="503"/>
      <c r="D143" s="503"/>
      <c r="E143" s="503"/>
      <c r="F143" s="504">
        <f t="shared" si="7"/>
        <v>0</v>
      </c>
    </row>
    <row r="144" spans="1:6" ht="12.75" customHeight="1">
      <c r="A144" s="501">
        <v>12</v>
      </c>
      <c r="B144" s="502"/>
      <c r="C144" s="503"/>
      <c r="D144" s="503"/>
      <c r="E144" s="503"/>
      <c r="F144" s="504">
        <f t="shared" si="7"/>
        <v>0</v>
      </c>
    </row>
    <row r="145" spans="1:6" ht="12.75" customHeight="1">
      <c r="A145" s="501">
        <v>13</v>
      </c>
      <c r="B145" s="502"/>
      <c r="C145" s="503"/>
      <c r="D145" s="503"/>
      <c r="E145" s="503"/>
      <c r="F145" s="504">
        <f t="shared" si="7"/>
        <v>0</v>
      </c>
    </row>
    <row r="146" spans="1:6" ht="12" customHeight="1">
      <c r="A146" s="501">
        <v>14</v>
      </c>
      <c r="B146" s="502"/>
      <c r="C146" s="503"/>
      <c r="D146" s="503"/>
      <c r="E146" s="503"/>
      <c r="F146" s="504">
        <f t="shared" si="7"/>
        <v>0</v>
      </c>
    </row>
    <row r="147" spans="1:6" ht="12.75" customHeight="1">
      <c r="A147" s="501">
        <v>15</v>
      </c>
      <c r="B147" s="502"/>
      <c r="C147" s="503"/>
      <c r="D147" s="503"/>
      <c r="E147" s="503"/>
      <c r="F147" s="504">
        <f t="shared" si="7"/>
        <v>0</v>
      </c>
    </row>
    <row r="148" spans="1:16" ht="17.25" customHeight="1">
      <c r="A148" s="505" t="s">
        <v>597</v>
      </c>
      <c r="B148" s="506" t="s">
        <v>868</v>
      </c>
      <c r="C148" s="500">
        <f>SUM(C133:C147)</f>
        <v>0</v>
      </c>
      <c r="D148" s="500"/>
      <c r="E148" s="500">
        <f>SUM(E133:E147)</f>
        <v>0</v>
      </c>
      <c r="F148" s="507">
        <f>SUM(F133:F147)</f>
        <v>0</v>
      </c>
      <c r="G148" s="508"/>
      <c r="H148" s="508"/>
      <c r="I148" s="508"/>
      <c r="J148" s="508"/>
      <c r="K148" s="508"/>
      <c r="L148" s="508"/>
      <c r="M148" s="508"/>
      <c r="N148" s="508"/>
      <c r="O148" s="508"/>
      <c r="P148" s="508"/>
    </row>
    <row r="149" spans="1:16" ht="19.5" customHeight="1">
      <c r="A149" s="510" t="s">
        <v>869</v>
      </c>
      <c r="B149" s="506" t="s">
        <v>870</v>
      </c>
      <c r="C149" s="500">
        <f>C148+C131+C114+C97</f>
        <v>0</v>
      </c>
      <c r="D149" s="500"/>
      <c r="E149" s="500">
        <f>E148+E131+E114+E97</f>
        <v>0</v>
      </c>
      <c r="F149" s="507">
        <f>F148+F131+F114+F97</f>
        <v>0</v>
      </c>
      <c r="G149" s="508"/>
      <c r="H149" s="508"/>
      <c r="I149" s="508"/>
      <c r="J149" s="508"/>
      <c r="K149" s="508"/>
      <c r="L149" s="508"/>
      <c r="M149" s="508"/>
      <c r="N149" s="508"/>
      <c r="O149" s="508"/>
      <c r="P149" s="508"/>
    </row>
    <row r="150" spans="1:6" ht="19.5" customHeight="1">
      <c r="A150" s="511"/>
      <c r="B150" s="512"/>
      <c r="C150" s="513"/>
      <c r="D150" s="513"/>
      <c r="E150" s="513"/>
      <c r="F150" s="513"/>
    </row>
    <row r="151" spans="1:6" ht="12.75" customHeight="1">
      <c r="A151" s="514" t="s">
        <v>871</v>
      </c>
      <c r="B151" s="515"/>
      <c r="C151" s="514" t="s">
        <v>872</v>
      </c>
      <c r="D151" s="516"/>
      <c r="E151" s="514" t="s">
        <v>873</v>
      </c>
      <c r="F151" s="516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2015-11-27T10:08:13Z</cp:lastPrinted>
  <dcterms:created xsi:type="dcterms:W3CDTF">2000-06-29T10:02:40Z</dcterms:created>
  <dcterms:modified xsi:type="dcterms:W3CDTF">2015-11-27T10:08:24Z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